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mmun.sharepoint.com/sites/gymnasieantagningen/Delade dokument/UEDB/Priser/2026/IM-Priser 2026/"/>
    </mc:Choice>
  </mc:AlternateContent>
  <xr:revisionPtr revIDLastSave="186" documentId="8_{DEC96BA6-76E6-4A44-AEFA-8CAB87A4C17D}" xr6:coauthVersionLast="47" xr6:coauthVersionMax="47" xr10:uidLastSave="{7205DAFD-AFAC-4EC4-93AB-67C9C9E85FF1}"/>
  <bookViews>
    <workbookView xWindow="28680" yWindow="-900" windowWidth="38640" windowHeight="21120" activeTab="3" xr2:uid="{00000000-000D-0000-FFFF-FFFF00000000}"/>
  </bookViews>
  <sheets>
    <sheet name="Botkyrka" sheetId="1" r:id="rId1"/>
    <sheet name="Danderyd" sheetId="34" r:id="rId2"/>
    <sheet name="Ekerö" sheetId="3" r:id="rId3"/>
    <sheet name="Haninge" sheetId="4" r:id="rId4"/>
    <sheet name="Huddinge" sheetId="6" r:id="rId5"/>
    <sheet name="Håbo" sheetId="5" r:id="rId6"/>
    <sheet name="Järfälla" sheetId="7" r:id="rId7"/>
    <sheet name="Lidingö" sheetId="8" r:id="rId8"/>
    <sheet name="Nacka" sheetId="9" r:id="rId9"/>
    <sheet name="Norrtälje" sheetId="10" r:id="rId10"/>
    <sheet name="Nynäshamn" sheetId="11" r:id="rId11"/>
    <sheet name="Salem" sheetId="12" r:id="rId12"/>
    <sheet name="Sigtuna" sheetId="13" r:id="rId13"/>
    <sheet name="Sollentuna" sheetId="14" r:id="rId14"/>
    <sheet name="Solna" sheetId="15" r:id="rId15"/>
    <sheet name="Stockholm " sheetId="17" r:id="rId16"/>
    <sheet name="Stockholm Anpassad Gymnasieskol" sheetId="28" r:id="rId17"/>
    <sheet name="Sundbyberg" sheetId="19" r:id="rId18"/>
    <sheet name="Södertälje" sheetId="18" r:id="rId19"/>
    <sheet name="Tyresö" sheetId="27" r:id="rId20"/>
    <sheet name="Täby" sheetId="21" r:id="rId21"/>
    <sheet name="Upplands Bro" sheetId="22" r:id="rId22"/>
    <sheet name="Upplands Väsby" sheetId="23" r:id="rId23"/>
    <sheet name="Vallentuna" sheetId="24" r:id="rId24"/>
    <sheet name="Värmdö" sheetId="25" r:id="rId25"/>
    <sheet name="Österåker" sheetId="33" r:id="rId26"/>
  </sheets>
  <definedNames>
    <definedName name="_Toc25071288" localSheetId="4">Huddinge!#REF!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G10" i="3" s="1"/>
  <c r="E9" i="3"/>
  <c r="G9" i="3" s="1"/>
  <c r="E8" i="3"/>
  <c r="G8" i="3" s="1"/>
  <c r="E7" i="3"/>
  <c r="G7" i="3" s="1"/>
  <c r="C16" i="11"/>
  <c r="C15" i="11"/>
  <c r="C14" i="11"/>
  <c r="D8" i="11"/>
  <c r="D7" i="11"/>
  <c r="D6" i="11"/>
  <c r="D5" i="11"/>
  <c r="J41" i="1" l="1"/>
  <c r="I41" i="1"/>
  <c r="E41" i="1"/>
  <c r="D41" i="1"/>
  <c r="F40" i="1"/>
  <c r="G40" i="1" s="1"/>
  <c r="H40" i="1" s="1"/>
  <c r="I40" i="1" s="1"/>
  <c r="J40" i="1" s="1"/>
  <c r="D40" i="1"/>
  <c r="F37" i="1"/>
  <c r="G37" i="1" s="1"/>
  <c r="H37" i="1" s="1"/>
  <c r="I37" i="1" s="1"/>
  <c r="J37" i="1" s="1"/>
  <c r="D37" i="1"/>
  <c r="F36" i="1"/>
  <c r="G36" i="1" s="1"/>
  <c r="H36" i="1" s="1"/>
  <c r="I36" i="1" s="1"/>
  <c r="J36" i="1" s="1"/>
  <c r="D36" i="1"/>
  <c r="G35" i="1"/>
  <c r="H35" i="1" s="1"/>
  <c r="I35" i="1" s="1"/>
  <c r="J35" i="1" s="1"/>
  <c r="F35" i="1"/>
  <c r="D35" i="1"/>
  <c r="F34" i="1"/>
  <c r="G34" i="1" s="1"/>
  <c r="H34" i="1" s="1"/>
  <c r="I34" i="1" s="1"/>
  <c r="J34" i="1" s="1"/>
  <c r="D34" i="1"/>
  <c r="F30" i="1"/>
  <c r="G30" i="1" s="1"/>
  <c r="H30" i="1" s="1"/>
  <c r="I30" i="1" s="1"/>
  <c r="J30" i="1" s="1"/>
  <c r="D30" i="1"/>
  <c r="F29" i="1"/>
  <c r="G29" i="1" s="1"/>
  <c r="H29" i="1" s="1"/>
  <c r="I29" i="1" s="1"/>
  <c r="J29" i="1" s="1"/>
  <c r="D29" i="1"/>
  <c r="G28" i="1"/>
  <c r="H28" i="1" s="1"/>
  <c r="I28" i="1" s="1"/>
  <c r="J28" i="1" s="1"/>
  <c r="F28" i="1"/>
  <c r="D28" i="1"/>
  <c r="F27" i="1"/>
  <c r="G27" i="1" s="1"/>
  <c r="H27" i="1" s="1"/>
  <c r="I27" i="1" s="1"/>
  <c r="J27" i="1" s="1"/>
  <c r="D27" i="1"/>
  <c r="F23" i="1"/>
  <c r="G23" i="1" s="1"/>
  <c r="H23" i="1" s="1"/>
  <c r="I23" i="1" s="1"/>
  <c r="J23" i="1" s="1"/>
  <c r="D23" i="1"/>
  <c r="F22" i="1"/>
  <c r="G22" i="1" s="1"/>
  <c r="H22" i="1" s="1"/>
  <c r="I22" i="1" s="1"/>
  <c r="J22" i="1" s="1"/>
  <c r="D22" i="1"/>
  <c r="G21" i="1"/>
  <c r="H21" i="1" s="1"/>
  <c r="I21" i="1" s="1"/>
  <c r="J21" i="1" s="1"/>
  <c r="F21" i="1"/>
  <c r="D21" i="1"/>
  <c r="F20" i="1"/>
  <c r="G20" i="1" s="1"/>
  <c r="H20" i="1" s="1"/>
  <c r="I20" i="1" s="1"/>
  <c r="J20" i="1" s="1"/>
  <c r="D20" i="1"/>
  <c r="I12" i="1"/>
  <c r="J12" i="1" s="1"/>
  <c r="F10" i="1"/>
  <c r="G10" i="1" s="1"/>
  <c r="H10" i="1" s="1"/>
  <c r="I10" i="1" s="1"/>
  <c r="J10" i="1" s="1"/>
  <c r="D10" i="1"/>
  <c r="H9" i="1"/>
  <c r="I9" i="1" s="1"/>
  <c r="J9" i="1" s="1"/>
  <c r="F8" i="1"/>
  <c r="G8" i="1" s="1"/>
  <c r="H8" i="1" s="1"/>
  <c r="I8" i="1" s="1"/>
  <c r="J8" i="1" s="1"/>
  <c r="H7" i="1"/>
  <c r="I7" i="1" s="1"/>
  <c r="J7" i="1" s="1"/>
  <c r="F6" i="1"/>
  <c r="G6" i="1" s="1"/>
  <c r="H6" i="1" s="1"/>
  <c r="I6" i="1" s="1"/>
  <c r="J6" i="1" s="1"/>
  <c r="D6" i="1"/>
  <c r="G5" i="1"/>
  <c r="H5" i="1" s="1"/>
  <c r="I5" i="1" s="1"/>
  <c r="J5" i="1" s="1"/>
  <c r="F5" i="1"/>
  <c r="D5" i="1"/>
  <c r="G4" i="1"/>
  <c r="H4" i="1" s="1"/>
  <c r="I4" i="1" s="1"/>
  <c r="J4" i="1" s="1"/>
  <c r="F4" i="1"/>
  <c r="D4" i="1"/>
  <c r="M2" i="1"/>
  <c r="N2" i="1" s="1"/>
  <c r="O2" i="1" s="1"/>
  <c r="P2" i="1" s="1"/>
  <c r="Q2" i="1" s="1"/>
  <c r="E12" i="33" l="1"/>
  <c r="E9" i="33"/>
  <c r="E8" i="33"/>
  <c r="E7" i="33"/>
  <c r="E6" i="33"/>
  <c r="D32" i="27" l="1"/>
  <c r="D31" i="27"/>
  <c r="D30" i="27"/>
  <c r="D29" i="27"/>
  <c r="D26" i="27"/>
  <c r="D25" i="27"/>
  <c r="D24" i="27"/>
  <c r="D23" i="27"/>
  <c r="D20" i="27"/>
  <c r="D19" i="27"/>
  <c r="D18" i="27"/>
  <c r="D17" i="27"/>
  <c r="D14" i="27"/>
  <c r="D12" i="27"/>
  <c r="D11" i="27"/>
  <c r="D10" i="27"/>
  <c r="D9" i="27"/>
  <c r="D8" i="27"/>
  <c r="D7" i="27"/>
  <c r="D6" i="27"/>
  <c r="D5" i="27"/>
  <c r="D4" i="27"/>
  <c r="D3" i="27"/>
  <c r="I7" i="18" l="1"/>
  <c r="H7" i="18"/>
  <c r="G7" i="18"/>
  <c r="F7" i="18"/>
  <c r="E45" i="6"/>
  <c r="E44" i="6"/>
  <c r="E43" i="6"/>
  <c r="E42" i="6"/>
  <c r="E38" i="6"/>
  <c r="E37" i="6"/>
  <c r="E36" i="6"/>
  <c r="E35" i="6"/>
  <c r="E31" i="6"/>
  <c r="E30" i="6"/>
  <c r="E29" i="6"/>
  <c r="E28" i="6"/>
  <c r="E24" i="6"/>
  <c r="E23" i="6"/>
  <c r="E22" i="6"/>
  <c r="E21" i="6"/>
  <c r="D12" i="6"/>
  <c r="D11" i="6"/>
  <c r="D10" i="6"/>
  <c r="D9" i="6"/>
  <c r="D8" i="6"/>
</calcChain>
</file>

<file path=xl/sharedStrings.xml><?xml version="1.0" encoding="utf-8"?>
<sst xmlns="http://schemas.openxmlformats.org/spreadsheetml/2006/main" count="815" uniqueCount="534">
  <si>
    <t>Prislista  IM-programmen i Botkyrka kommun</t>
  </si>
  <si>
    <t>Prisuppräkning</t>
  </si>
  <si>
    <t>SPV 2022</t>
  </si>
  <si>
    <t>SPV 2023</t>
  </si>
  <si>
    <t>SPV 2024</t>
  </si>
  <si>
    <t>SPV 2025</t>
  </si>
  <si>
    <t>SPV 2026</t>
  </si>
  <si>
    <t>*</t>
  </si>
  <si>
    <t xml:space="preserve">Introduktionsprogram </t>
  </si>
  <si>
    <t>Grundbelopp 2019</t>
  </si>
  <si>
    <t>Grundbelopp 2020</t>
  </si>
  <si>
    <t>Grundbelopp 2021</t>
  </si>
  <si>
    <t>Grundbelopp 2022</t>
  </si>
  <si>
    <t>Grundbelopp 2023</t>
  </si>
  <si>
    <t>Grundbelopp 2024</t>
  </si>
  <si>
    <t>Grundbelopp 2025</t>
  </si>
  <si>
    <t>Grundbelopp 2026</t>
  </si>
  <si>
    <t>IMA</t>
  </si>
  <si>
    <t>Individuellt alternativ</t>
  </si>
  <si>
    <t>IMS</t>
  </si>
  <si>
    <t>Språkintroduktion</t>
  </si>
  <si>
    <t>IMYBA</t>
  </si>
  <si>
    <t>Yrkesintroduktion - byggprogrammet</t>
  </si>
  <si>
    <t>IMYBF</t>
  </si>
  <si>
    <t>Yrkesintroduktion, yrkesintro Barn och fritid</t>
  </si>
  <si>
    <t>IMYFT</t>
  </si>
  <si>
    <t>Yrkesintroduktion - Fordon och transoprt</t>
  </si>
  <si>
    <t>IMYFS</t>
  </si>
  <si>
    <t>Yrkesintroduktion, yrkesintro Försäljning och Service</t>
  </si>
  <si>
    <t>IMYVO</t>
  </si>
  <si>
    <t>Yrkesintroduktion - vård och omsorg</t>
  </si>
  <si>
    <t>Modersmålsundervisning</t>
  </si>
  <si>
    <t>per läsår</t>
  </si>
  <si>
    <t>Prislista Anpassad gymnasieskola i Botkyrka kommun</t>
  </si>
  <si>
    <t>Nationella- och individuella program</t>
  </si>
  <si>
    <t>AHADM/HS25</t>
  </si>
  <si>
    <t>Adminstration och Handel och varuhantering, nivå 1</t>
  </si>
  <si>
    <t>Adminstration och Handel och varuhantering, nivå 2</t>
  </si>
  <si>
    <t>Adminstration och Handel och varuhantering, nivå 3</t>
  </si>
  <si>
    <t>Adminstration och Handel och varuhantering, nivå 4</t>
  </si>
  <si>
    <t>Adminstration och Handel och varuhantering, nivå 5</t>
  </si>
  <si>
    <t>HOHAL/HO25</t>
  </si>
  <si>
    <t>Hälsa,vård och omsorg, nivå 1</t>
  </si>
  <si>
    <t>Hälsa,vård och omsorg, nivå 2</t>
  </si>
  <si>
    <t>Hälsa,vård och omsorg, nivå 3</t>
  </si>
  <si>
    <t>Hälsa,vård och omsorg, nivå 4</t>
  </si>
  <si>
    <t>Hälsa,vård och omsorg, nivå 5</t>
  </si>
  <si>
    <t>IAIND/IPIP0</t>
  </si>
  <si>
    <t>Individuellt program, nivå 1</t>
  </si>
  <si>
    <t>Individuellt program, nivå 2</t>
  </si>
  <si>
    <t>Individuellt program, nivå 3</t>
  </si>
  <si>
    <t>Individuellt program, nivå 4</t>
  </si>
  <si>
    <t>Individuellt program, nivå 5</t>
  </si>
  <si>
    <t>Korttidstillsyn     (LSS beslut)</t>
  </si>
  <si>
    <t>kr/termin</t>
  </si>
  <si>
    <t xml:space="preserve">Modersmål </t>
  </si>
  <si>
    <t>kr/år</t>
  </si>
  <si>
    <t>Haninge kommun</t>
  </si>
  <si>
    <t>Ersättningar utanför samverkansavtalet Sthlms län samt Håbo</t>
  </si>
  <si>
    <t>Grundbelopp exkl. moms</t>
  </si>
  <si>
    <t>Ersättning fristående gymnasieskolor inkl. moms</t>
  </si>
  <si>
    <t>Ersättning gymnasieskola i egen regi</t>
  </si>
  <si>
    <t>Kod</t>
  </si>
  <si>
    <t>Övr</t>
  </si>
  <si>
    <t>Introduktionsprogram individuellt alternativ</t>
  </si>
  <si>
    <t>IMY</t>
  </si>
  <si>
    <t>Introduktionsprogram yrkesintroduktion</t>
  </si>
  <si>
    <t>Introduktionsprogram yreksintroduktion Bygg- och anläggning</t>
  </si>
  <si>
    <t>Introduktionsprogram språkintroduktion</t>
  </si>
  <si>
    <t>Tilläggsersättning integrerade elever anpassad gymnasieskola IM program</t>
  </si>
  <si>
    <t>Tilläggsersättning Programinriktat val, årskurs 1</t>
  </si>
  <si>
    <t>HRB</t>
  </si>
  <si>
    <t>Anpassad gymnasieskola Hotell, restaurang och bageri (HRB)</t>
  </si>
  <si>
    <t>IA-S</t>
  </si>
  <si>
    <t>Anpassad gymnasieskola Individuellt alternativ (IA-S)</t>
  </si>
  <si>
    <t>AHADM</t>
  </si>
  <si>
    <t>Anpassad gymnasieskola Administration, handel och varuhantering (AHADM)</t>
  </si>
  <si>
    <t>CC</t>
  </si>
  <si>
    <t>Tilläggsersättning Coaching center</t>
  </si>
  <si>
    <t>RIG</t>
  </si>
  <si>
    <t xml:space="preserve">Tilläggsersättning Karate (RIG) </t>
  </si>
  <si>
    <t>Bilaga 4 – Huddinge kommuns prislista för introduktionsprogram och anpassad gymnasieskola 2026</t>
  </si>
  <si>
    <t>Gymnasieskola, introduktionsprogram</t>
  </si>
  <si>
    <t xml:space="preserve">Ersättningsnivåerna gäller för elever i Huddinges kommunala skolor samt elever folkbokförda i Huddinge kommun som läser vid andra skolor. </t>
  </si>
  <si>
    <t>Introduktionsprogram</t>
  </si>
  <si>
    <t>Studieväg</t>
  </si>
  <si>
    <t>Kr/elev/år</t>
  </si>
  <si>
    <t>Belopp kr/mån</t>
  </si>
  <si>
    <t>Individuellt alternativ – Specialpedagogik</t>
  </si>
  <si>
    <t>IMA-Spec ped</t>
  </si>
  <si>
    <t>Yrkesintroduktion</t>
  </si>
  <si>
    <t>Språkintroduktion A-kurs</t>
  </si>
  <si>
    <t>IMS-A</t>
  </si>
  <si>
    <t>Anpassad gymnasieskola, nationella och individuella program</t>
  </si>
  <si>
    <t>Hotell, restaurang och bageri (HR25)</t>
  </si>
  <si>
    <t>Grund kr/år</t>
  </si>
  <si>
    <t>Tillägg kr/år</t>
  </si>
  <si>
    <t>Summa kr/år</t>
  </si>
  <si>
    <t>Behovsgrupp 1</t>
  </si>
  <si>
    <t>Behovsgrupp 2</t>
  </si>
  <si>
    <t>Behovsgrupp 3</t>
  </si>
  <si>
    <t>Behovsgrupp 4</t>
  </si>
  <si>
    <t>Det individuella programmet (IPIP0)</t>
  </si>
  <si>
    <t>Estetisk verksamhet (EV25)</t>
  </si>
  <si>
    <t>Fordonsvård och Godshantering (FG25)</t>
  </si>
  <si>
    <t>Järfälla kommun</t>
  </si>
  <si>
    <t>Benämning</t>
  </si>
  <si>
    <t>Prislista 2026</t>
  </si>
  <si>
    <t>Årsbelopp Kronor</t>
  </si>
  <si>
    <t>Individuellt Alternativ</t>
  </si>
  <si>
    <t>IMA00U</t>
  </si>
  <si>
    <t>Individuellt Alternativ - med specialpedagogisk inriktning mot autismspektra</t>
  </si>
  <si>
    <t>IMA00USPV</t>
  </si>
  <si>
    <t>IMS00G</t>
  </si>
  <si>
    <t>Språkintroduktion alfabetisering</t>
  </si>
  <si>
    <t>IMS00GALFA</t>
  </si>
  <si>
    <t>Yrkesintroduktion inriktning Bygg- och anläggningsprogrammet</t>
  </si>
  <si>
    <t>IMYBA/IMYBAG</t>
  </si>
  <si>
    <t>Yrkesintroduktion inriktning VVS- och fastighetsprogrammet</t>
  </si>
  <si>
    <t>IMYVF/IMYVFG</t>
  </si>
  <si>
    <t>Samhällsvetenskapsprogrammet inriktning Beteendevetenskap med specialpedagogisk inriktning mot autismspektra</t>
  </si>
  <si>
    <t>SABETSPV/SABEPSPV</t>
  </si>
  <si>
    <t>Programpris + 176 503</t>
  </si>
  <si>
    <t>Teknikprogrammet inriktning mot informations och medieteknik med specialpedagogisk inriktning mot autismspektra</t>
  </si>
  <si>
    <t>TEINFSPV/TEINMSPV</t>
  </si>
  <si>
    <t> </t>
  </si>
  <si>
    <t>Anpassad gymnasieskola</t>
  </si>
  <si>
    <t>Estetiska verksamheter 1</t>
  </si>
  <si>
    <t>EVEST/EV25</t>
  </si>
  <si>
    <t>Estetiska verksamheter 2</t>
  </si>
  <si>
    <t>Estetiska verksamheter 3</t>
  </si>
  <si>
    <t>Estetiska verksamheter 4</t>
  </si>
  <si>
    <t>Individuellt program, 1</t>
  </si>
  <si>
    <t>Individuellt program, 2</t>
  </si>
  <si>
    <t>Individuellt program, 3</t>
  </si>
  <si>
    <t>Individuellt program, 4</t>
  </si>
  <si>
    <t>För sökande till Individuella programmet, ej folkbokförda i Järfälla kommun, upprättas individuella överenskommelser för varje elev enligt skollagen 19 kap 44a §.</t>
  </si>
  <si>
    <t>Pengbelopp per år Lidingö stad</t>
  </si>
  <si>
    <t>Årspengsbelopp</t>
  </si>
  <si>
    <t>Förändring</t>
  </si>
  <si>
    <t>i %</t>
  </si>
  <si>
    <t>Gymnasieskola</t>
  </si>
  <si>
    <t xml:space="preserve">För anpassad gymnasieskola görs individuella bedömningar </t>
  </si>
  <si>
    <t>För fristående/enskilda anordnare tillkommer momskompendation utöver peng med 6% på pengbelopp</t>
  </si>
  <si>
    <t>Priser övriga gymnasieprogram Nacka kommun 2026</t>
  </si>
  <si>
    <t>Övriga gymnasieprogram</t>
  </si>
  <si>
    <t>Kronor
per år</t>
  </si>
  <si>
    <t xml:space="preserve">Introduktionsprogram, individuellt alternativ (IMA) </t>
  </si>
  <si>
    <t xml:space="preserve">Introduktionsprogram, individuellt alternativ – liten grupp (IMA-LG) </t>
  </si>
  <si>
    <t>Introduktionsprogram, språkinriktning (IMS)</t>
  </si>
  <si>
    <t>Norrtälje kommuns prislista för IM, mindre undervisningsgrupp(SPV) och för anpassad gymnasieskola:</t>
  </si>
  <si>
    <t xml:space="preserve">Rodengymnasiet </t>
  </si>
  <si>
    <t>Mindre undervisningsgrupp / "Flex"</t>
  </si>
  <si>
    <t>Kommunal utförare</t>
  </si>
  <si>
    <t>Fristående utförare</t>
  </si>
  <si>
    <t>Kronor/år 2026</t>
  </si>
  <si>
    <t xml:space="preserve">Kronor/år 2026 </t>
  </si>
  <si>
    <t>Tillägg mindre undervisningsgrupp</t>
  </si>
  <si>
    <t>Samhällsvetenskapsprogrammet "Flex"</t>
  </si>
  <si>
    <t>Individuellt alternativ "Flex"</t>
  </si>
  <si>
    <t>Individuellt alternativ (IMIND)</t>
  </si>
  <si>
    <t>Språkintroduktion (IMSPR)</t>
  </si>
  <si>
    <t>Yrkesintroduktion mot:</t>
  </si>
  <si>
    <t>Barn- och fritidsprogrammet</t>
  </si>
  <si>
    <t>Bygg- och anläggningsprogrammet</t>
  </si>
  <si>
    <t>Fordons- och transportprogrammet</t>
  </si>
  <si>
    <t>Försäljnings- och serviceprogrammet</t>
  </si>
  <si>
    <t>Restaurang och livsmedelsprogrammet</t>
  </si>
  <si>
    <t>Naturbruksprogrammet</t>
  </si>
  <si>
    <t>Vård- och omsorgsprogrammet</t>
  </si>
  <si>
    <r>
      <rPr>
        <b/>
        <sz val="11"/>
        <color theme="1"/>
        <rFont val="Calibri"/>
        <family val="2"/>
        <scheme val="minor"/>
      </rPr>
      <t>Norrtälje anpassade gymnaseiskola(NAGY).</t>
    </r>
    <r>
      <rPr>
        <sz val="11"/>
        <color theme="1"/>
        <rFont val="Calibri"/>
        <family val="2"/>
        <scheme val="minor"/>
      </rPr>
      <t xml:space="preserve"> </t>
    </r>
  </si>
  <si>
    <t>Program anpassad gymnasieskola</t>
  </si>
  <si>
    <t>Skog, mark och djur</t>
  </si>
  <si>
    <t>Hotell, restaurang och bageri</t>
  </si>
  <si>
    <t>Individuellt program (inkl. nivåpeng)</t>
  </si>
  <si>
    <t>Nivåpeng anpassad gymnasieskola</t>
  </si>
  <si>
    <t>Nivå 1</t>
  </si>
  <si>
    <t>Nivå 2</t>
  </si>
  <si>
    <t>Nivå 3</t>
  </si>
  <si>
    <t>Nivå 4</t>
  </si>
  <si>
    <t>Nivå 5 (särskild handläggning)</t>
  </si>
  <si>
    <t>Nynäshamns kommun</t>
  </si>
  <si>
    <t>Nynäshamns kommuns prislista Nynäshamns gymnasium</t>
  </si>
  <si>
    <t>Program</t>
  </si>
  <si>
    <t>Kod </t>
  </si>
  <si>
    <t>Årsbelopp kr</t>
  </si>
  <si>
    <t>Belopp/mån</t>
  </si>
  <si>
    <t>Individuellt alternativ </t>
  </si>
  <si>
    <t>Språkintroduktion </t>
  </si>
  <si>
    <t>SPV tillägg utöver elevpeng</t>
  </si>
  <si>
    <t>Nynäshamns kommuns prislista Gymnasiesärskolan</t>
  </si>
  <si>
    <t>Elev i Gymnasiesärskola</t>
  </si>
  <si>
    <t>Nationellt prg</t>
  </si>
  <si>
    <t>IAIND1 (IV1)</t>
  </si>
  <si>
    <t>IAIND2 (IV2)</t>
  </si>
  <si>
    <t xml:space="preserve">IV </t>
  </si>
  <si>
    <t>Öppen</t>
  </si>
  <si>
    <t>Salems kommun 2026</t>
  </si>
  <si>
    <t>Pris/år</t>
  </si>
  <si>
    <t>Sigtuna kommuns priser 2026</t>
  </si>
  <si>
    <t>IMYRL</t>
  </si>
  <si>
    <t>IAIND/IP</t>
  </si>
  <si>
    <t>IAIND/IP - tidig utv</t>
  </si>
  <si>
    <t>AHADM/HS</t>
  </si>
  <si>
    <t>FGFOR/FP</t>
  </si>
  <si>
    <t>HRHOT/HR</t>
  </si>
  <si>
    <t>Övriga</t>
  </si>
  <si>
    <t>IB</t>
  </si>
  <si>
    <t>FXFLY</t>
  </si>
  <si>
    <t>beslutas av Skolverket</t>
  </si>
  <si>
    <t xml:space="preserve">Programpris introduktionsprogram Sollentuna kommun </t>
  </si>
  <si>
    <t xml:space="preserve">Introduktionsprogram vid Rudbeck[1] </t>
  </si>
  <si>
    <t>IMS00U</t>
  </si>
  <si>
    <t xml:space="preserve">Språkintroduktion, mot annan utbildning </t>
  </si>
  <si>
    <t>Individuellt alternativ, mot annan utbildning</t>
  </si>
  <si>
    <t>IMA00U (SPV)</t>
  </si>
  <si>
    <t>Individuellt alternativ, mot annan utbildning, specialpedagogisk inriktning</t>
  </si>
  <si>
    <t>[1] Endast för elever som är folkbokförda i Sollentuna kommun alternativt om samverkansavtal finns.</t>
  </si>
  <si>
    <t>Belopp i kronor exklusive moms</t>
  </si>
  <si>
    <t>Program SOLNA</t>
  </si>
  <si>
    <t>Kr/år</t>
  </si>
  <si>
    <t>Pris År 2026</t>
  </si>
  <si>
    <t>International Baccalaureate (IB)</t>
  </si>
  <si>
    <t>Introduktionsprogram yrkesintroduktion (IMY)</t>
  </si>
  <si>
    <t>Avtal</t>
  </si>
  <si>
    <t>Introduktionsprogram yrkesintroduktion El &amp; energiprogrammet</t>
  </si>
  <si>
    <t>Introduktionsprogram individuellt alternativ (IMA)</t>
  </si>
  <si>
    <t>Introduktionsprogram individuellt alternativ AST (IMA)</t>
  </si>
  <si>
    <t>Introduktionsprogram språkintroduktion (IMS)</t>
  </si>
  <si>
    <t>Peng för program som inte omfattas av Storstockholms överenskommelse har räknats upp med 2,5 procent jämfört med år 2025, vilket motsvarar uppräkningen i Storstockholms överenskommelse.</t>
  </si>
  <si>
    <t>Prisbilaga gymnasieskola 2026</t>
  </si>
  <si>
    <t>Program/studieväg</t>
  </si>
  <si>
    <t>IKE</t>
  </si>
  <si>
    <t>Grundbelopp</t>
  </si>
  <si>
    <t>International baccalaureate programmet (IB)</t>
  </si>
  <si>
    <t>Lokalbidrag</t>
  </si>
  <si>
    <t>Språkintroduktion (IMS)</t>
  </si>
  <si>
    <t>Totalsumma - annan kommun - Kr/år</t>
  </si>
  <si>
    <t>Individuellt alternativ (IMA)</t>
  </si>
  <si>
    <t>Yrkesintroduktion anordnas för grupp</t>
  </si>
  <si>
    <t xml:space="preserve">Yrkesintroduktion Barn/fritid (IMYBF) </t>
  </si>
  <si>
    <t>Yrkesintroduktion Bygg/anläggning (IMYBA)</t>
  </si>
  <si>
    <t>Yrkesintroduktion El/energi (IMYEE)</t>
  </si>
  <si>
    <t>Yrkesintroduktion Fordon/transport (IMYFT)</t>
  </si>
  <si>
    <t>Yrkesintroduktion Handel/administration (IMYHA)</t>
  </si>
  <si>
    <t>Yrkesintroduktion Frisör (IMYFR)</t>
  </si>
  <si>
    <t>Yrkesintroduktion Hotell/turism (IMYHT)</t>
  </si>
  <si>
    <t>Yrkesintroduktion Industritekniska (IMYIN)</t>
  </si>
  <si>
    <t>Yrkesintroduktion Naturbruk (IMYNB)</t>
  </si>
  <si>
    <t>Yrkesintroduktion Restaurang/livsmedel (IMYRL)</t>
  </si>
  <si>
    <t>Yrkesintroduktion VVS/fastighet (IMYVF)</t>
  </si>
  <si>
    <t>Yrkesintroduktion Vård/omsorg (IMYVO)</t>
  </si>
  <si>
    <t>Tillägg externt</t>
  </si>
  <si>
    <t>Tillägg specialpedagogisk verksamhet (SPV)</t>
  </si>
  <si>
    <r>
      <t xml:space="preserve">Bygg och- anläggningsprogrammet (BA, BAHUS, BAMAL, BAMAR, BAPLA, IMVBA) </t>
    </r>
    <r>
      <rPr>
        <sz val="12"/>
        <color rgb="FFC00000"/>
        <rFont val="Aptos Narrow"/>
        <family val="2"/>
      </rPr>
      <t>Tillägg avser ej lärlingsprogram</t>
    </r>
  </si>
  <si>
    <r>
      <t xml:space="preserve">VVS- och fastighetsprogram (VFVVS, VFFAS, VFKY, IMVVF) </t>
    </r>
    <r>
      <rPr>
        <sz val="12"/>
        <color rgb="FFC00000"/>
        <rFont val="Aptos Narrow"/>
        <family val="2"/>
      </rPr>
      <t>Tillägg avser ej lärlingsprogram</t>
    </r>
  </si>
  <si>
    <r>
      <t xml:space="preserve">El- och energiprogrammet inriktning automationsteknik (EEAUK) </t>
    </r>
    <r>
      <rPr>
        <sz val="12"/>
        <color rgb="FFC00000"/>
        <rFont val="Aptos Narrow"/>
        <family val="2"/>
      </rPr>
      <t>Tillägg avser ej lärlingsprogram</t>
    </r>
  </si>
  <si>
    <t>Tyresö kommun 2026</t>
  </si>
  <si>
    <t xml:space="preserve"> </t>
  </si>
  <si>
    <t>Årsbelopp*</t>
  </si>
  <si>
    <t>Per månad</t>
  </si>
  <si>
    <t>IMAAST</t>
  </si>
  <si>
    <t>Individuellt alternativ NPF</t>
  </si>
  <si>
    <t>Yrkesintroduktion Fordon &amp; transport</t>
  </si>
  <si>
    <t>Yrkesintroduktion Vård och omsorg</t>
  </si>
  <si>
    <t>Yrkesintroduktion försäljning och service</t>
  </si>
  <si>
    <t>IMYHV</t>
  </si>
  <si>
    <t>Yrkesintroduktion hantverk</t>
  </si>
  <si>
    <t>IMYFRG</t>
  </si>
  <si>
    <t>Yrkesintroduktion frisör/stylist</t>
  </si>
  <si>
    <t>Yrkesintroduktion, Second Chance School</t>
  </si>
  <si>
    <t>IMYEE</t>
  </si>
  <si>
    <t>Yrkesintroduktion El</t>
  </si>
  <si>
    <t>SPV-tillägg</t>
  </si>
  <si>
    <t>Tillägg för specialpedagogisk verksamhet</t>
  </si>
  <si>
    <t>HO25/HOHAL nivå 1</t>
  </si>
  <si>
    <t>Hälsa vård och omsorg nivå 1</t>
  </si>
  <si>
    <t>HO25/HOHAL nivå 2</t>
  </si>
  <si>
    <t>HO25/HOHAL nivå 3</t>
  </si>
  <si>
    <t>HO25/HOHAL nivå 4</t>
  </si>
  <si>
    <t>HO25/HOHAL nivå 5</t>
  </si>
  <si>
    <t>FB25/FAFAS nivå 1</t>
  </si>
  <si>
    <t>Fastighet, anläggning och byggnation nivå 1</t>
  </si>
  <si>
    <t>FB25/FAFAS nivå 2</t>
  </si>
  <si>
    <t>Fastighet, anläggning och byggnation nivå 2</t>
  </si>
  <si>
    <t>FB25/FAFAS nivå 3</t>
  </si>
  <si>
    <t>Fastighet, anläggning och byggnation nivå 3</t>
  </si>
  <si>
    <t>FB25/FAFAS nivå 4</t>
  </si>
  <si>
    <t>Fastighet, anläggning och byggnation nivå 4</t>
  </si>
  <si>
    <t>FB25/FAFAS nivå 5</t>
  </si>
  <si>
    <t>Fastighet, anläggning och byggnation nivå 5</t>
  </si>
  <si>
    <t>IPIPO/IAIND</t>
  </si>
  <si>
    <t>Individuellt program nivå 1</t>
  </si>
  <si>
    <t>Individuellt program nivå 2</t>
  </si>
  <si>
    <t>Individuellt program nivå 3</t>
  </si>
  <si>
    <t>Individuellt program nivå 4</t>
  </si>
  <si>
    <t>Individuellt program nivå 5</t>
  </si>
  <si>
    <t>* Prislistan är exklusive momskompensation. Ersättning till fristående huvudman tillkommer med 6%</t>
  </si>
  <si>
    <t>Priser 2026 Upplands-Bro</t>
  </si>
  <si>
    <t>Månad</t>
  </si>
  <si>
    <t>Helår</t>
  </si>
  <si>
    <t>IMS Språkintroduktion</t>
  </si>
  <si>
    <t>IMA Individuellt  alternativ</t>
  </si>
  <si>
    <t xml:space="preserve">IMY Yrkesintroduktion </t>
  </si>
  <si>
    <t>Anpassad Gymnasieskolan</t>
  </si>
  <si>
    <t>Samtliga bevovsnivåer           IAIND</t>
  </si>
  <si>
    <t>Vallentuna kommun</t>
  </si>
  <si>
    <t>Priser 2026</t>
  </si>
  <si>
    <t>Pris/år ex momskomp</t>
  </si>
  <si>
    <t>IMA/AST</t>
  </si>
  <si>
    <t>Individuellt alternativ/AST</t>
  </si>
  <si>
    <t>IMV</t>
  </si>
  <si>
    <t>Programinriktat val</t>
  </si>
  <si>
    <t>Programpris*+nationellt fastställt tillägg första året</t>
  </si>
  <si>
    <t>Enligt Sthlm´s prislista för Programinriktat val</t>
  </si>
  <si>
    <t>Österåker kommun</t>
  </si>
  <si>
    <r>
      <t xml:space="preserve">Grundbelopp 2026
</t>
    </r>
    <r>
      <rPr>
        <sz val="12"/>
        <rFont val="Gill Sans MT"/>
        <family val="2"/>
      </rPr>
      <t>Peng (kr)</t>
    </r>
  </si>
  <si>
    <t>Kommunal*</t>
  </si>
  <si>
    <t>Årsbelopp</t>
  </si>
  <si>
    <t>Programinriktat individuellt val</t>
  </si>
  <si>
    <t>Länsprislistan</t>
  </si>
  <si>
    <t>Modersmål</t>
  </si>
  <si>
    <t>Övrigt program</t>
  </si>
  <si>
    <t>IB - International Baccalaure</t>
  </si>
  <si>
    <t>Skolkommunens pris</t>
  </si>
  <si>
    <t>I samtliga pengbelopp (länsprislista samt kommunens egna priser) ingår alla kostnader i verksamheten inkl. lokaler</t>
  </si>
  <si>
    <r>
      <t>Upplands Väsby kommun</t>
    </r>
    <r>
      <rPr>
        <sz val="11"/>
        <color rgb="FF000000"/>
        <rFont val="Calibri"/>
        <family val="2"/>
      </rPr>
      <t xml:space="preserve"> 2026</t>
    </r>
  </si>
  <si>
    <t>Programpris per elev och läsår</t>
  </si>
  <si>
    <t>IMS - Språkintroduktion</t>
  </si>
  <si>
    <t>IMA - Individuellt alternativ</t>
  </si>
  <si>
    <t>IMYHT - Yrkesintroduktion; Hotell och turism</t>
  </si>
  <si>
    <t>Gy-/Ekerö Individuella gymnasieutbildning år 2026</t>
  </si>
  <si>
    <t>År 2025</t>
  </si>
  <si>
    <t>År 2026</t>
  </si>
  <si>
    <t>Peng/elev/mån</t>
  </si>
  <si>
    <t>Peng/elev/år</t>
  </si>
  <si>
    <t>Belopp i kr</t>
  </si>
  <si>
    <t>Yrkesintroduktion - IMYVO</t>
  </si>
  <si>
    <t>Yrkesintroduktion - IMYVOV0L</t>
  </si>
  <si>
    <t>Individuellet alternativ - IMA</t>
  </si>
  <si>
    <t>Språkintroduktion - IMS</t>
  </si>
  <si>
    <t>Gy-/Anpassad år 2026</t>
  </si>
  <si>
    <t>Adminstration, handel och vauhantering 1</t>
  </si>
  <si>
    <t>Adminstration, handel och vauhantering 2</t>
  </si>
  <si>
    <t>Adminstration, handel och vauhantering 3</t>
  </si>
  <si>
    <t>Adminstration, handel och vauhantering 4</t>
  </si>
  <si>
    <t>Prislista 2026 Täby kommun</t>
  </si>
  <si>
    <t>Storsthlms prislista</t>
  </si>
  <si>
    <t>PREIB- International Baccalaureate (år 1)</t>
  </si>
  <si>
    <t>* Prislistan är exklusive momskompensation.</t>
  </si>
  <si>
    <t xml:space="preserve"> Fristående huvudman som erbjuder motsvarande program ersätts med programpeng med ett tillägg för </t>
  </si>
  <si>
    <t>momskompensation på 6 %.</t>
  </si>
  <si>
    <t>Ängsholmsskolan Täby anpassade gymnasieskola</t>
  </si>
  <si>
    <t xml:space="preserve">EVEST: Enligt riksprislistan, som fastställs av Skolverket i januari varje år, plus eventuellt tilläggsbelopp/utökad interkommunal ersättning. </t>
  </si>
  <si>
    <t xml:space="preserve">IAIND: Individuella överenskommelser för varje elev på individuella programmen enligt skollagen 19 kap 44a §. </t>
  </si>
  <si>
    <t>Prislista 2026 Danderyd</t>
  </si>
  <si>
    <t>Årsbelopp 2026</t>
  </si>
  <si>
    <t>Ersättningsnivåerna gäller för elever i Danderyds kommunala gymnasieskola samt elever folkbokförda i Danderyds kommun som läser vid andra skolor. Priset anges exklusive momskompensation. Fristående huvudman som erbjuder motsvarande program ersätts med programpeng med ett tillägg för momskompensation på 6 %.</t>
  </si>
  <si>
    <t>Tillägg utöver elevpeng                                                           Nationellt program med specialpedagogisk verksamhet</t>
  </si>
  <si>
    <t>SPV</t>
  </si>
  <si>
    <t>173 544 kr exkl moms per elev och år</t>
  </si>
  <si>
    <t>Tillägg utöver elevpeng</t>
  </si>
  <si>
    <t>Modermålsundervisning</t>
  </si>
  <si>
    <t>Där bidragsbeloppen ej finns fastställda i Storsthlms rekommendation, görs individuella överenskommelser om ersättning.</t>
  </si>
  <si>
    <t>Språkintroduktion genom samverkansavtal med Sollentuna kommun, Rudbeck</t>
  </si>
  <si>
    <t>139 613 kr exkl moms per elev och år</t>
  </si>
  <si>
    <t xml:space="preserve">International Baccalaureate </t>
  </si>
  <si>
    <t>Riksprislistan                                                        Bidragsbeloppet ska följa Skolverkets riksprislista för naturvetenskapliga programmet, i enlighet med 20 § i förordningen (2015:801) om internationella skolor.</t>
  </si>
  <si>
    <t>Anpassad gymnasieskola- Nationella program                         Hotell, restaurang och bageri</t>
  </si>
  <si>
    <t>HRHOT</t>
  </si>
  <si>
    <t>Riksprislistan</t>
  </si>
  <si>
    <t xml:space="preserve">Anpassad gymnasieskola- Individuella program </t>
  </si>
  <si>
    <t>IAIND</t>
  </si>
  <si>
    <t xml:space="preserve">Individuella överenskommelser enligt skollagen 19 kap 44a §. </t>
  </si>
  <si>
    <t>International Baccalaureate</t>
  </si>
  <si>
    <t>Tabell 5.8a:2</t>
  </si>
  <si>
    <t>Programpeng</t>
  </si>
  <si>
    <t>IB/IBIB0</t>
  </si>
  <si>
    <t>Tabell 5.8a:3</t>
  </si>
  <si>
    <t>Enligt riksprislistan</t>
  </si>
  <si>
    <t>IMA/IMA00</t>
  </si>
  <si>
    <t xml:space="preserve">Individuellt alternativ </t>
  </si>
  <si>
    <t>IMA/IMA00-SPV</t>
  </si>
  <si>
    <t>Individuellt alternativ SPV</t>
  </si>
  <si>
    <t>IMA/IMA00-AST</t>
  </si>
  <si>
    <t>Individuellt alternativ AST</t>
  </si>
  <si>
    <t>IMA/IMA00-FXS SPV</t>
  </si>
  <si>
    <t>Individuellt alternativ, flexibelt lärande, SPV</t>
  </si>
  <si>
    <t>IMA/IMA00-UPP</t>
  </si>
  <si>
    <t>Individuellt alternativ, uppföljning</t>
  </si>
  <si>
    <t>IMYBF/IMYBF25</t>
  </si>
  <si>
    <t>Yrkesintro, Barn- och fritidsprogrammet</t>
  </si>
  <si>
    <t>IMYFR/IMYFR25</t>
  </si>
  <si>
    <t>Yrkesintro, Frisör- och stylistprogrammet startar Ht 25</t>
  </si>
  <si>
    <t>IMYFS/IMYFS25</t>
  </si>
  <si>
    <t>Yrkesintro, Försäljnings- och serviceprogrammet</t>
  </si>
  <si>
    <t>IMYFT/IMYFT25</t>
  </si>
  <si>
    <t>Yrkesintro, Fordon- och transportprogrammet</t>
  </si>
  <si>
    <t>Yrkesintro, Hantverksprogrammet</t>
  </si>
  <si>
    <t>IMYNB/IMNB25-DJR</t>
  </si>
  <si>
    <t xml:space="preserve">Yrkesintro, Naturbruksprogrammet, djurvård </t>
  </si>
  <si>
    <t>IMYRL/IMYRL25</t>
  </si>
  <si>
    <t>Yrkesintro, Restaurang- och livsmedelsprogrammet</t>
  </si>
  <si>
    <t>IMYVO/IMYVO25</t>
  </si>
  <si>
    <t>Yrkesintro, Vård- och omsorg</t>
  </si>
  <si>
    <t>IMYFR/IMYFR25-SPV</t>
  </si>
  <si>
    <t xml:space="preserve">Yrkesintro, Frisör- och stylistprogrammet, SPV </t>
  </si>
  <si>
    <t>IMYNB/IMYNB25-DJR-SPV</t>
  </si>
  <si>
    <t>Yrkesintro, Naturbruksprogrammet, djurvård SPV</t>
  </si>
  <si>
    <t>IMYRL/IMYRL25-SPV</t>
  </si>
  <si>
    <t>Yrkesintro, Restaurang och livsmedel SPV</t>
  </si>
  <si>
    <t>Språkintro, allmän- och programinriktat</t>
  </si>
  <si>
    <t>IMS sluss</t>
  </si>
  <si>
    <t>Språkintro,  nyanlända, slussklasser</t>
  </si>
  <si>
    <t>IMS-SPV/Alfa</t>
  </si>
  <si>
    <t>Språkintro,  SPV/Alfagrupp</t>
  </si>
  <si>
    <t>Programinriktat val******</t>
  </si>
  <si>
    <t>Tilläggsersättning för behörighet till nationella yrkes- och</t>
  </si>
  <si>
    <t>högskoleförberedande program</t>
  </si>
  <si>
    <t xml:space="preserve">Belopp per ämne, gäller under ett år </t>
  </si>
  <si>
    <t>Ersättningen kommer justeras enligt Riksprislistan för innevarande år</t>
  </si>
  <si>
    <t>Interkommunal ersättning år 2026, anpassad gymnasieskola (kr)</t>
  </si>
  <si>
    <t>Nationella program, indelat efter behovsgrupp 1-4</t>
  </si>
  <si>
    <t>Tabell 5.11:1</t>
  </si>
  <si>
    <t>Administration, handel och varuhantering 1/Handel och service 1</t>
  </si>
  <si>
    <t>Administration, handel och varuhantering 2/Handel och service 2</t>
  </si>
  <si>
    <t>Administration, handel och varuhantering 3/Handel och service 3</t>
  </si>
  <si>
    <t>Administration, handel och varuhantering 4/Handel och service 4</t>
  </si>
  <si>
    <t>FAFAS/FB25</t>
  </si>
  <si>
    <t>Fastighet, anläggning och byggnation 1/Fastighet och byggnation 1</t>
  </si>
  <si>
    <t>Fastighet, anläggning och byggnation 2/Fastighet och byggnation 2</t>
  </si>
  <si>
    <t>Fastighet, anläggning och byggnation 3/Fastighet och byggnation 3</t>
  </si>
  <si>
    <t>Fastighet, anläggning och byggnation 4/Fastighet och byggnation 4</t>
  </si>
  <si>
    <t>FGFOR/FG25</t>
  </si>
  <si>
    <t>Fordonsvård och godshantering 1</t>
  </si>
  <si>
    <t>Fordonsvård och godshantering 2</t>
  </si>
  <si>
    <t>Fordonsvård och godshantering 3</t>
  </si>
  <si>
    <t>Fordonsvård och godshantering 4</t>
  </si>
  <si>
    <t>HPHAN/HP25</t>
  </si>
  <si>
    <t>Hantverk och produktion 1</t>
  </si>
  <si>
    <t>Hantverk och produktion 2</t>
  </si>
  <si>
    <t>Hantverk och produktion 3</t>
  </si>
  <si>
    <t>Hantverk och produktion 4</t>
  </si>
  <si>
    <t>HRHOT/HR25</t>
  </si>
  <si>
    <t>Hotell och restaurang och bageri 1</t>
  </si>
  <si>
    <t>Hotell och restaurang och bageri 2</t>
  </si>
  <si>
    <t>Hotell och restaurang och bageri 3</t>
  </si>
  <si>
    <t>Hotell och restaurang och bageri 4</t>
  </si>
  <si>
    <t>Hälsa, vård och omsorg 1</t>
  </si>
  <si>
    <t>Hälsa, vård och omsorg 2</t>
  </si>
  <si>
    <t>Hälsa, vård och omsorg 3</t>
  </si>
  <si>
    <t>Hälsa, vård och omsorg 4</t>
  </si>
  <si>
    <t>SNSAM/SN25</t>
  </si>
  <si>
    <t>Samhälle, natur och språk 1</t>
  </si>
  <si>
    <t>Samhälle, natur och språk 2</t>
  </si>
  <si>
    <t>Samhälle, natur och språk 3</t>
  </si>
  <si>
    <t>Samhälle, natur och språk 4</t>
  </si>
  <si>
    <t>SKSKO/SK25</t>
  </si>
  <si>
    <t>Skog, mark och djur 1</t>
  </si>
  <si>
    <t>Skog, mark och djur 2</t>
  </si>
  <si>
    <t>Skog, mark och djur 3</t>
  </si>
  <si>
    <t>Skog, mark och djur 4</t>
  </si>
  <si>
    <t>Individuella program</t>
  </si>
  <si>
    <t>Individuella program, 1</t>
  </si>
  <si>
    <t>Individuella program, 2</t>
  </si>
  <si>
    <t>Individuella program, 3</t>
  </si>
  <si>
    <t>Individuella program, 4</t>
  </si>
  <si>
    <t>Tabell 5.11:2</t>
  </si>
  <si>
    <t>För behöriga och deltagande elever</t>
  </si>
  <si>
    <t>Sundbybergs belopp 2026</t>
  </si>
  <si>
    <t>IMA –  individuellt alternativ</t>
  </si>
  <si>
    <t>IMA-S – individuellt alternativ särskilda behov (individuella avtal krävs)</t>
  </si>
  <si>
    <t>IMS – språkintroduktion</t>
  </si>
  <si>
    <t>IMS-S – språkintroduktion särskilda behov</t>
  </si>
  <si>
    <t>IMYBF –  yrkesintroduktion barn- och fritid</t>
  </si>
  <si>
    <t>IMYFT –  yrkesintroduktion fordon- och transport</t>
  </si>
  <si>
    <t>IMYHV–  yrkesintroduktion frisör/stylist</t>
  </si>
  <si>
    <r>
      <t>Prislista 2026 (för nat. pgm exklusive strukturtillägg)</t>
    </r>
    <r>
      <rPr>
        <b/>
        <sz val="12"/>
        <rFont val="Arial"/>
        <family val="2"/>
      </rPr>
      <t xml:space="preserve">                                                                Gymnasieskola</t>
    </r>
  </si>
  <si>
    <t>Månads- belopp fristående skola</t>
  </si>
  <si>
    <t>Termins- belopp fristående skola</t>
  </si>
  <si>
    <t>Månads-belopp kommun</t>
  </si>
  <si>
    <t>Termins- belopp kommun</t>
  </si>
  <si>
    <t>Pris till kommuner inom Storsthlm (exkl strukturbidrag)</t>
  </si>
  <si>
    <r>
      <t xml:space="preserve">Bidrag till fri-stående skolor (grundbelopp) </t>
    </r>
    <r>
      <rPr>
        <sz val="10"/>
        <rFont val="Arial"/>
        <family val="2"/>
      </rPr>
      <t>inkl 6 % moms-ersättning</t>
    </r>
  </si>
  <si>
    <t>Prisgrund</t>
  </si>
  <si>
    <t>Gem pris Stockholms län</t>
  </si>
  <si>
    <t>Introduktionsprogram Fridegårdsgymnasiet</t>
  </si>
  <si>
    <t>Månads- belopp friskola</t>
  </si>
  <si>
    <t>Termins- belopp friskola</t>
  </si>
  <si>
    <t>Pris till kommuner</t>
  </si>
  <si>
    <t>Introduktionsprogrammet, individuellt altern.</t>
  </si>
  <si>
    <t>Kommunens budget *</t>
  </si>
  <si>
    <t>Introduktionsprogrammet, yrkesintroduktion</t>
  </si>
  <si>
    <t>Introduktionsprogrammet, språkintroduktion</t>
  </si>
  <si>
    <t>* Ersättning med fristående skolor om introduktionsprogram IMA, IMY och IMS regleras genom överenskommelser</t>
  </si>
  <si>
    <t>AST - specialpedagogisk verksamhet (SPV) för elever med autismspektrumdiagnoser</t>
  </si>
  <si>
    <t>Pris till kommuner*</t>
  </si>
  <si>
    <r>
      <t xml:space="preserve">Bidrag till fri-stående skolor (grundbelopp) </t>
    </r>
    <r>
      <rPr>
        <sz val="10"/>
        <rFont val="Arial"/>
        <family val="2"/>
      </rPr>
      <t>inkl 6 % moms-ersättning*</t>
    </r>
  </si>
  <si>
    <t>Naturvetenskapsprogrammet - AST</t>
  </si>
  <si>
    <t>NA  (AST)</t>
  </si>
  <si>
    <t>Gem pris Stockholms län *</t>
  </si>
  <si>
    <t>Samhällsvetenskapsprogrammet - AST</t>
  </si>
  <si>
    <t>SA (AST)</t>
  </si>
  <si>
    <t>Gem pris Stockholms län  *</t>
  </si>
  <si>
    <t>Individuellt alternativ - AST</t>
  </si>
  <si>
    <t>IMA (AST)</t>
  </si>
  <si>
    <t xml:space="preserve">Kommunens budget </t>
  </si>
  <si>
    <t>Programinriktat val-Naturvetenskapsprogrammet AST</t>
  </si>
  <si>
    <t>IMVNA (AST)</t>
  </si>
  <si>
    <t>Gem pris Stockholms län  **</t>
  </si>
  <si>
    <t>Programinriktat val- Samhällsvetenskapsprogrammet AST</t>
  </si>
  <si>
    <t>IMVSA (AST)</t>
  </si>
  <si>
    <r>
      <t xml:space="preserve"> * Ersättningen för elever som antas till mindre undervisningsgrupper på nationella program beräknas med programpris samt ersättning för specialpedagogisk verksamhet (173 531</t>
    </r>
    <r>
      <rPr>
        <sz val="10"/>
        <rFont val="Arial"/>
        <family val="2"/>
      </rPr>
      <t>/år,</t>
    </r>
    <r>
      <rPr>
        <b/>
        <i/>
        <sz val="10"/>
        <rFont val="Arial"/>
        <family val="2"/>
      </rPr>
      <t xml:space="preserve"> 14461 kr/ månad </t>
    </r>
    <r>
      <rPr>
        <i/>
        <sz val="10"/>
        <rFont val="Arial"/>
        <family val="2"/>
      </rPr>
      <t xml:space="preserve">) Pris för SPV fastställs genom överenskommelser med hemkommunen. Priset justeras vid årsskiftet utifrån Storsthlms genomsnittliga uppräkning. Utöver detta pris kan överenskommelser om utökat grundbelopp/interkommunal ersättning göras för elever med stora individuella stödbehov. </t>
    </r>
  </si>
  <si>
    <t>** Ersättningen baseras på programpris IMV samt ersättning för specialpedagogisk verksamhet. Till IMV tillkommer individuell ersättning för grundskoleämnen enligt pris fastställt av Skolverket.</t>
  </si>
  <si>
    <r>
      <t xml:space="preserve">Bidrag till fristående skolor (grundbelopp) </t>
    </r>
    <r>
      <rPr>
        <sz val="10"/>
        <rFont val="Arial"/>
        <family val="2"/>
      </rPr>
      <t>inkl 6 % moms-ersättning*</t>
    </r>
  </si>
  <si>
    <t>Nationellt program behovsnivå 1</t>
  </si>
  <si>
    <t>Kommunens budget</t>
  </si>
  <si>
    <t>Nationellt program behovsnivå 2</t>
  </si>
  <si>
    <t>Nationellt program behovsnivå 3</t>
  </si>
  <si>
    <t>Individuell prissättning utifrån elevens behov</t>
  </si>
  <si>
    <t>Nationellt program behovsnivå 4</t>
  </si>
  <si>
    <t>Individuella programmet behovsnivå 1</t>
  </si>
  <si>
    <t>Individuella programmet behovsnivå 2</t>
  </si>
  <si>
    <t>Individuella programmet behovsnivå 3</t>
  </si>
  <si>
    <t>Individuella programmet behovsnivå 4</t>
  </si>
  <si>
    <t>Fritidsverksamhet ink lovdagar</t>
  </si>
  <si>
    <t>* Ersättning till fristående skolor för individuella programmet regleras genom överenskommelse</t>
  </si>
  <si>
    <t>Tillägg inom samverkansområdet Storsthlm</t>
  </si>
  <si>
    <t>Modersmål, ersättning per läsår</t>
  </si>
  <si>
    <t>Nationellt godkända idrottsutbildningar- Lagidrott</t>
  </si>
  <si>
    <t>Nationellt godkända idrottsutbildningar - Individuell idrott</t>
  </si>
  <si>
    <t>Avdrag</t>
  </si>
  <si>
    <t>Om skolan ej erbjuder skolmåltid görs avdrag med (ink 3% adm)</t>
  </si>
  <si>
    <t>Kommentar: I händelse av skrivfel på denna lista ska programpriset utgå från Storsthlms rekommendation i de delar som baseras på den gemensamma prislistan för Storsthlm.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</si>
</sst>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_k_r_-;\-* #,##0\ _k_r_-;_-* &quot;-&quot;\ _k_r_-;_-@_-"/>
    <numFmt numFmtId="165" formatCode="_-* #,##0.00\ _k_r_-;\-* #,##0.00\ _k_r_-;_-* &quot;-&quot;??\ _k_r_-;_-@_-"/>
    <numFmt numFmtId="166" formatCode="[$-41D]General"/>
    <numFmt numFmtId="167" formatCode="#,##0.00&quot; &quot;[$kr-41D];[Red]&quot;-&quot;#,##0.00&quot; &quot;[$kr-41D]"/>
    <numFmt numFmtId="168" formatCode="_-* #,##0\ _k_r_-;\-* #,##0\ _k_r_-;_-* &quot;-&quot;\ _k_r_-;_-&quot;2&quot;_-"/>
    <numFmt numFmtId="169" formatCode="_-* #,##0\ &quot;kr&quot;_-;\-* #,##0\ &quot;kr&quot;_-;_-* &quot;-&quot;\ &quot;kr&quot;_-;_-&quot;2&quot;_-"/>
    <numFmt numFmtId="170" formatCode="#,##0_);\(#,##0\)"/>
    <numFmt numFmtId="171" formatCode="#,##0\ &quot;kr&quot;"/>
    <numFmt numFmtId="172" formatCode="0.0%"/>
    <numFmt numFmtId="173" formatCode="#,##0\ _k_r"/>
    <numFmt numFmtId="174" formatCode="#,##0_ ;\-#,##0\ "/>
    <numFmt numFmtId="175" formatCode="_-* #,##0\ _k_r_-;\-* #,##0\ _k_r_-;_-* &quot;-&quot;??\ _k_r_-;_-@_-"/>
    <numFmt numFmtId="176" formatCode="#,##0.0"/>
    <numFmt numFmtId="177" formatCode="#,##0_ ;[Red]\-#,##0\ "/>
  </numFmts>
  <fonts count="9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Gill Sans MT"/>
      <family val="2"/>
    </font>
    <font>
      <sz val="12"/>
      <name val="Times New Roman"/>
      <family val="1"/>
    </font>
    <font>
      <sz val="10"/>
      <name val="Courier"/>
      <family val="3"/>
    </font>
    <font>
      <b/>
      <sz val="14"/>
      <name val="Gill Sans MT"/>
      <family val="2"/>
    </font>
    <font>
      <b/>
      <sz val="10"/>
      <name val="Gill Sans MT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u/>
      <sz val="10"/>
      <color theme="10"/>
      <name val="Arial"/>
      <family val="2"/>
    </font>
    <font>
      <sz val="11"/>
      <color theme="0"/>
      <name val="Calibri"/>
      <family val="2"/>
      <scheme val="minor"/>
    </font>
    <font>
      <sz val="26"/>
      <color rgb="FF65B32E"/>
      <name val="Calibri"/>
      <family val="2"/>
    </font>
    <font>
      <sz val="18"/>
      <color rgb="FF65B32E"/>
      <name val="Calibri"/>
      <family val="2"/>
    </font>
    <font>
      <sz val="12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16"/>
      <name val="Aptos Narrow"/>
      <family val="2"/>
    </font>
    <font>
      <sz val="11"/>
      <color theme="1"/>
      <name val="Aptos Narrow"/>
      <family val="2"/>
    </font>
    <font>
      <b/>
      <sz val="14"/>
      <name val="Aptos Narrow"/>
      <family val="2"/>
    </font>
    <font>
      <sz val="12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b/>
      <sz val="12"/>
      <name val="Aptos Narrow"/>
      <family val="2"/>
    </font>
    <font>
      <b/>
      <i/>
      <sz val="12"/>
      <name val="Aptos Narrow"/>
      <family val="2"/>
    </font>
    <font>
      <sz val="12"/>
      <color rgb="FFC00000"/>
      <name val="Aptos Narrow"/>
      <family val="2"/>
    </font>
    <font>
      <sz val="14"/>
      <name val="Gill Sans 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2"/>
      <name val="Gill Sans MT"/>
      <family val="2"/>
    </font>
    <font>
      <sz val="12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rgb="FF555555"/>
      <name val="Arial"/>
      <family val="2"/>
    </font>
    <font>
      <b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Trebuchet MS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Arial"/>
      <charset val="1"/>
    </font>
    <font>
      <sz val="11"/>
      <color rgb="FF000000"/>
      <name val="Arial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Garamond"/>
      <family val="1"/>
    </font>
    <font>
      <sz val="12"/>
      <color rgb="FF000000"/>
      <name val="Garamond"/>
      <family val="1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D6E3B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FDDAB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5EE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0">
    <xf numFmtId="0" fontId="0" fillId="0" borderId="0"/>
    <xf numFmtId="0" fontId="1" fillId="0" borderId="0"/>
    <xf numFmtId="166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7" fontId="4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3" fontId="10" fillId="0" borderId="0" applyFill="0" applyBorder="0" applyAlignment="0" applyProtection="0">
      <protection locked="0"/>
    </xf>
    <xf numFmtId="0" fontId="7" fillId="0" borderId="0"/>
    <xf numFmtId="3" fontId="11" fillId="2" borderId="2">
      <protection locked="0"/>
    </xf>
    <xf numFmtId="3" fontId="11" fillId="3" borderId="2"/>
    <xf numFmtId="3" fontId="12" fillId="4" borderId="1">
      <protection locked="0"/>
    </xf>
    <xf numFmtId="0" fontId="8" fillId="5" borderId="0" applyFont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/>
    <xf numFmtId="0" fontId="20" fillId="0" borderId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14" fillId="0" borderId="0"/>
    <xf numFmtId="0" fontId="7" fillId="6" borderId="3" applyNumberFormat="0" applyFont="0" applyAlignment="0" applyProtection="0"/>
    <xf numFmtId="0" fontId="7" fillId="6" borderId="3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17" fillId="0" borderId="0"/>
    <xf numFmtId="0" fontId="17" fillId="0" borderId="0"/>
    <xf numFmtId="0" fontId="8" fillId="0" borderId="0"/>
    <xf numFmtId="0" fontId="22" fillId="0" borderId="0">
      <alignment vertical="top"/>
    </xf>
    <xf numFmtId="0" fontId="8" fillId="0" borderId="0"/>
    <xf numFmtId="0" fontId="8" fillId="0" borderId="0"/>
    <xf numFmtId="0" fontId="8" fillId="0" borderId="0"/>
    <xf numFmtId="0" fontId="7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4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1">
    <xf numFmtId="0" fontId="0" fillId="0" borderId="0" xfId="0"/>
    <xf numFmtId="0" fontId="14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3" fontId="0" fillId="0" borderId="0" xfId="0" applyNumberFormat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/>
    </xf>
    <xf numFmtId="0" fontId="30" fillId="7" borderId="5" xfId="0" applyFont="1" applyFill="1" applyBorder="1" applyAlignment="1">
      <alignment vertical="center"/>
    </xf>
    <xf numFmtId="0" fontId="30" fillId="7" borderId="6" xfId="0" applyFont="1" applyFill="1" applyBorder="1" applyAlignment="1">
      <alignment vertical="center"/>
    </xf>
    <xf numFmtId="0" fontId="30" fillId="7" borderId="6" xfId="0" applyFont="1" applyFill="1" applyBorder="1" applyAlignment="1">
      <alignment horizontal="right" vertical="center"/>
    </xf>
    <xf numFmtId="0" fontId="30" fillId="7" borderId="6" xfId="0" applyFont="1" applyFill="1" applyBorder="1" applyAlignment="1">
      <alignment horizontal="right" vertical="center" wrapText="1"/>
    </xf>
    <xf numFmtId="0" fontId="31" fillId="0" borderId="7" xfId="0" applyFont="1" applyBorder="1" applyAlignment="1">
      <alignment vertical="center" wrapText="1"/>
    </xf>
    <xf numFmtId="0" fontId="31" fillId="0" borderId="8" xfId="0" applyFont="1" applyBorder="1" applyAlignment="1">
      <alignment vertical="center"/>
    </xf>
    <xf numFmtId="3" fontId="31" fillId="0" borderId="8" xfId="0" applyNumberFormat="1" applyFont="1" applyBorder="1" applyAlignment="1">
      <alignment horizontal="right" vertical="center"/>
    </xf>
    <xf numFmtId="3" fontId="31" fillId="0" borderId="8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justify" vertical="center"/>
    </xf>
    <xf numFmtId="0" fontId="30" fillId="7" borderId="5" xfId="0" applyFont="1" applyFill="1" applyBorder="1" applyAlignment="1">
      <alignment vertical="center" wrapText="1"/>
    </xf>
    <xf numFmtId="0" fontId="31" fillId="0" borderId="0" xfId="0" applyFont="1" applyAlignment="1">
      <alignment horizontal="justify" vertical="center"/>
    </xf>
    <xf numFmtId="0" fontId="32" fillId="0" borderId="7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32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 wrapText="1"/>
    </xf>
    <xf numFmtId="0" fontId="33" fillId="0" borderId="0" xfId="0" applyFont="1"/>
    <xf numFmtId="0" fontId="16" fillId="8" borderId="10" xfId="0" applyFont="1" applyFill="1" applyBorder="1" applyAlignment="1">
      <alignment horizontal="center" vertical="center" wrapText="1"/>
    </xf>
    <xf numFmtId="3" fontId="34" fillId="0" borderId="12" xfId="0" applyNumberFormat="1" applyFont="1" applyBorder="1"/>
    <xf numFmtId="0" fontId="34" fillId="9" borderId="11" xfId="0" applyFont="1" applyFill="1" applyBorder="1"/>
    <xf numFmtId="3" fontId="34" fillId="9" borderId="12" xfId="0" applyNumberFormat="1" applyFont="1" applyFill="1" applyBorder="1"/>
    <xf numFmtId="0" fontId="16" fillId="8" borderId="9" xfId="0" applyFont="1" applyFill="1" applyBorder="1" applyAlignment="1">
      <alignment vertical="center" wrapText="1"/>
    </xf>
    <xf numFmtId="0" fontId="34" fillId="0" borderId="11" xfId="0" applyFont="1" applyBorder="1"/>
    <xf numFmtId="0" fontId="34" fillId="0" borderId="11" xfId="0" quotePrefix="1" applyFont="1" applyBorder="1" applyAlignment="1">
      <alignment vertical="top"/>
    </xf>
    <xf numFmtId="0" fontId="35" fillId="2" borderId="0" xfId="67" applyFont="1" applyFill="1"/>
    <xf numFmtId="0" fontId="36" fillId="2" borderId="0" xfId="0" applyFont="1" applyFill="1"/>
    <xf numFmtId="0" fontId="37" fillId="10" borderId="13" xfId="0" applyFont="1" applyFill="1" applyBorder="1" applyAlignment="1">
      <alignment horizontal="left" wrapText="1"/>
    </xf>
    <xf numFmtId="0" fontId="37" fillId="10" borderId="14" xfId="0" applyFont="1" applyFill="1" applyBorder="1" applyAlignment="1">
      <alignment horizontal="center" wrapText="1"/>
    </xf>
    <xf numFmtId="170" fontId="38" fillId="2" borderId="0" xfId="0" applyNumberFormat="1" applyFont="1" applyFill="1"/>
    <xf numFmtId="0" fontId="39" fillId="2" borderId="15" xfId="67" applyFont="1" applyFill="1" applyBorder="1"/>
    <xf numFmtId="0" fontId="40" fillId="2" borderId="16" xfId="67" applyFont="1" applyFill="1" applyBorder="1"/>
    <xf numFmtId="0" fontId="39" fillId="2" borderId="1" xfId="0" applyFont="1" applyFill="1" applyBorder="1" applyAlignment="1">
      <alignment horizontal="center"/>
    </xf>
    <xf numFmtId="0" fontId="37" fillId="10" borderId="17" xfId="0" applyFont="1" applyFill="1" applyBorder="1" applyAlignment="1">
      <alignment horizontal="left" vertical="top" wrapText="1"/>
    </xf>
    <xf numFmtId="170" fontId="41" fillId="10" borderId="18" xfId="0" applyNumberFormat="1" applyFont="1" applyFill="1" applyBorder="1" applyAlignment="1">
      <alignment horizontal="center" vertical="top" wrapText="1"/>
    </xf>
    <xf numFmtId="0" fontId="39" fillId="2" borderId="13" xfId="67" applyFont="1" applyFill="1" applyBorder="1"/>
    <xf numFmtId="9" fontId="39" fillId="2" borderId="19" xfId="67" applyNumberFormat="1" applyFont="1" applyFill="1" applyBorder="1"/>
    <xf numFmtId="3" fontId="40" fillId="2" borderId="20" xfId="67" applyNumberFormat="1" applyFont="1" applyFill="1" applyBorder="1"/>
    <xf numFmtId="0" fontId="38" fillId="2" borderId="21" xfId="0" applyFont="1" applyFill="1" applyBorder="1" applyAlignment="1">
      <alignment horizontal="left"/>
    </xf>
    <xf numFmtId="170" fontId="41" fillId="2" borderId="20" xfId="0" applyNumberFormat="1" applyFont="1" applyFill="1" applyBorder="1"/>
    <xf numFmtId="0" fontId="40" fillId="2" borderId="21" xfId="67" applyFont="1" applyFill="1" applyBorder="1"/>
    <xf numFmtId="9" fontId="39" fillId="2" borderId="22" xfId="67" applyNumberFormat="1" applyFont="1" applyFill="1" applyBorder="1"/>
    <xf numFmtId="3" fontId="39" fillId="2" borderId="1" xfId="67" applyNumberFormat="1" applyFont="1" applyFill="1" applyBorder="1"/>
    <xf numFmtId="170" fontId="41" fillId="2" borderId="0" xfId="0" applyNumberFormat="1" applyFont="1" applyFill="1"/>
    <xf numFmtId="170" fontId="38" fillId="2" borderId="20" xfId="0" applyNumberFormat="1" applyFont="1" applyFill="1" applyBorder="1"/>
    <xf numFmtId="0" fontId="42" fillId="2" borderId="21" xfId="0" applyFont="1" applyFill="1" applyBorder="1" applyAlignment="1">
      <alignment horizontal="left"/>
    </xf>
    <xf numFmtId="170" fontId="36" fillId="2" borderId="0" xfId="0" applyNumberFormat="1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38" fillId="2" borderId="17" xfId="0" applyFont="1" applyFill="1" applyBorder="1" applyAlignment="1">
      <alignment horizontal="left"/>
    </xf>
    <xf numFmtId="170" fontId="41" fillId="2" borderId="18" xfId="0" applyNumberFormat="1" applyFont="1" applyFill="1" applyBorder="1"/>
    <xf numFmtId="0" fontId="44" fillId="2" borderId="15" xfId="0" applyFont="1" applyFill="1" applyBorder="1"/>
    <xf numFmtId="0" fontId="44" fillId="2" borderId="23" xfId="0" applyFont="1" applyFill="1" applyBorder="1"/>
    <xf numFmtId="0" fontId="5" fillId="2" borderId="23" xfId="0" applyFont="1" applyFill="1" applyBorder="1"/>
    <xf numFmtId="14" fontId="5" fillId="2" borderId="16" xfId="0" applyNumberFormat="1" applyFont="1" applyFill="1" applyBorder="1"/>
    <xf numFmtId="0" fontId="45" fillId="2" borderId="23" xfId="0" applyFont="1" applyFill="1" applyBorder="1"/>
    <xf numFmtId="0" fontId="34" fillId="2" borderId="1" xfId="0" applyFont="1" applyFill="1" applyBorder="1" applyAlignment="1">
      <alignment horizontal="center" wrapText="1"/>
    </xf>
    <xf numFmtId="0" fontId="46" fillId="2" borderId="1" xfId="0" applyFont="1" applyFill="1" applyBorder="1"/>
    <xf numFmtId="171" fontId="46" fillId="2" borderId="1" xfId="0" applyNumberFormat="1" applyFont="1" applyFill="1" applyBorder="1"/>
    <xf numFmtId="171" fontId="7" fillId="2" borderId="1" xfId="0" applyNumberFormat="1" applyFont="1" applyFill="1" applyBorder="1"/>
    <xf numFmtId="171" fontId="46" fillId="2" borderId="1" xfId="0" applyNumberFormat="1" applyFont="1" applyFill="1" applyBorder="1" applyAlignment="1">
      <alignment horizontal="right"/>
    </xf>
    <xf numFmtId="0" fontId="46" fillId="2" borderId="14" xfId="0" applyFont="1" applyFill="1" applyBorder="1"/>
    <xf numFmtId="0" fontId="45" fillId="2" borderId="23" xfId="0" applyFont="1" applyFill="1" applyBorder="1" applyAlignment="1">
      <alignment vertical="center"/>
    </xf>
    <xf numFmtId="0" fontId="45" fillId="2" borderId="23" xfId="0" applyFont="1" applyFill="1" applyBorder="1" applyAlignment="1">
      <alignment horizontal="center"/>
    </xf>
    <xf numFmtId="0" fontId="46" fillId="2" borderId="0" xfId="0" applyFont="1" applyFill="1"/>
    <xf numFmtId="171" fontId="46" fillId="2" borderId="0" xfId="0" applyNumberFormat="1" applyFont="1" applyFill="1" applyAlignment="1">
      <alignment horizontal="right"/>
    </xf>
    <xf numFmtId="3" fontId="46" fillId="2" borderId="0" xfId="0" applyNumberFormat="1" applyFont="1" applyFill="1"/>
    <xf numFmtId="0" fontId="26" fillId="0" borderId="0" xfId="0" applyFont="1"/>
    <xf numFmtId="0" fontId="47" fillId="11" borderId="0" xfId="0" applyFont="1" applyFill="1"/>
    <xf numFmtId="0" fontId="47" fillId="12" borderId="1" xfId="0" applyFont="1" applyFill="1" applyBorder="1"/>
    <xf numFmtId="0" fontId="47" fillId="12" borderId="1" xfId="0" applyFont="1" applyFill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15" fillId="13" borderId="1" xfId="0" applyFont="1" applyFill="1" applyBorder="1"/>
    <xf numFmtId="0" fontId="0" fillId="0" borderId="1" xfId="0" applyBorder="1" applyAlignment="1">
      <alignment wrapText="1"/>
    </xf>
    <xf numFmtId="3" fontId="0" fillId="0" borderId="14" xfId="0" applyNumberFormat="1" applyBorder="1"/>
    <xf numFmtId="0" fontId="0" fillId="0" borderId="13" xfId="0" applyBorder="1"/>
    <xf numFmtId="3" fontId="0" fillId="0" borderId="24" xfId="0" applyNumberFormat="1" applyBorder="1"/>
    <xf numFmtId="0" fontId="14" fillId="2" borderId="0" xfId="0" applyFont="1" applyFill="1"/>
    <xf numFmtId="0" fontId="48" fillId="2" borderId="15" xfId="0" applyFont="1" applyFill="1" applyBorder="1"/>
    <xf numFmtId="0" fontId="48" fillId="2" borderId="23" xfId="0" applyFont="1" applyFill="1" applyBorder="1"/>
    <xf numFmtId="0" fontId="49" fillId="2" borderId="23" xfId="0" applyFont="1" applyFill="1" applyBorder="1"/>
    <xf numFmtId="14" fontId="49" fillId="2" borderId="16" xfId="0" applyNumberFormat="1" applyFont="1" applyFill="1" applyBorder="1"/>
    <xf numFmtId="0" fontId="49" fillId="2" borderId="0" xfId="0" applyFont="1" applyFill="1" applyAlignment="1">
      <alignment horizontal="right"/>
    </xf>
    <xf numFmtId="0" fontId="50" fillId="2" borderId="1" xfId="0" applyFont="1" applyFill="1" applyBorder="1"/>
    <xf numFmtId="0" fontId="51" fillId="2" borderId="1" xfId="0" applyFont="1" applyFill="1" applyBorder="1"/>
    <xf numFmtId="171" fontId="51" fillId="2" borderId="1" xfId="0" applyNumberFormat="1" applyFont="1" applyFill="1" applyBorder="1"/>
    <xf numFmtId="171" fontId="51" fillId="2" borderId="1" xfId="0" applyNumberFormat="1" applyFont="1" applyFill="1" applyBorder="1" applyAlignment="1">
      <alignment horizontal="right"/>
    </xf>
    <xf numFmtId="3" fontId="51" fillId="2" borderId="1" xfId="0" applyNumberFormat="1" applyFont="1" applyFill="1" applyBorder="1"/>
    <xf numFmtId="3" fontId="51" fillId="2" borderId="1" xfId="0" applyNumberFormat="1" applyFont="1" applyFill="1" applyBorder="1" applyAlignment="1">
      <alignment horizontal="center"/>
    </xf>
    <xf numFmtId="0" fontId="51" fillId="2" borderId="0" xfId="0" applyFont="1" applyFill="1"/>
    <xf numFmtId="3" fontId="51" fillId="2" borderId="0" xfId="0" applyNumberFormat="1" applyFont="1" applyFill="1"/>
    <xf numFmtId="0" fontId="50" fillId="2" borderId="0" xfId="0" applyFont="1" applyFill="1"/>
    <xf numFmtId="3" fontId="52" fillId="2" borderId="23" xfId="0" applyNumberFormat="1" applyFont="1" applyFill="1" applyBorder="1" applyAlignment="1">
      <alignment horizontal="center" wrapText="1"/>
    </xf>
    <xf numFmtId="3" fontId="52" fillId="0" borderId="25" xfId="0" applyNumberFormat="1" applyFont="1" applyBorder="1" applyAlignment="1">
      <alignment horizontal="center" wrapText="1"/>
    </xf>
    <xf numFmtId="3" fontId="52" fillId="0" borderId="23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53" fillId="0" borderId="0" xfId="0" applyFont="1"/>
    <xf numFmtId="165" fontId="53" fillId="0" borderId="0" xfId="21" applyFont="1"/>
    <xf numFmtId="165" fontId="15" fillId="0" borderId="0" xfId="21" applyFont="1"/>
    <xf numFmtId="165" fontId="0" fillId="0" borderId="0" xfId="21" applyFont="1"/>
    <xf numFmtId="0" fontId="30" fillId="14" borderId="16" xfId="0" applyFont="1" applyFill="1" applyBorder="1" applyAlignment="1">
      <alignment wrapText="1"/>
    </xf>
    <xf numFmtId="0" fontId="30" fillId="14" borderId="1" xfId="0" applyFont="1" applyFill="1" applyBorder="1" applyAlignment="1">
      <alignment wrapText="1"/>
    </xf>
    <xf numFmtId="0" fontId="31" fillId="0" borderId="0" xfId="0" applyFont="1"/>
    <xf numFmtId="0" fontId="31" fillId="15" borderId="26" xfId="0" applyFont="1" applyFill="1" applyBorder="1" applyAlignment="1">
      <alignment wrapText="1"/>
    </xf>
    <xf numFmtId="0" fontId="31" fillId="15" borderId="18" xfId="0" applyFont="1" applyFill="1" applyBorder="1" applyAlignment="1">
      <alignment wrapText="1"/>
    </xf>
    <xf numFmtId="3" fontId="31" fillId="0" borderId="26" xfId="0" applyNumberFormat="1" applyFont="1" applyBorder="1"/>
    <xf numFmtId="0" fontId="31" fillId="0" borderId="26" xfId="0" applyFont="1" applyBorder="1" applyAlignment="1">
      <alignment wrapText="1"/>
    </xf>
    <xf numFmtId="0" fontId="31" fillId="0" borderId="18" xfId="0" applyFont="1" applyBorder="1" applyAlignment="1">
      <alignment wrapText="1"/>
    </xf>
    <xf numFmtId="0" fontId="30" fillId="15" borderId="18" xfId="0" applyFont="1" applyFill="1" applyBorder="1" applyAlignment="1">
      <alignment wrapText="1"/>
    </xf>
    <xf numFmtId="0" fontId="31" fillId="0" borderId="0" xfId="0" applyFont="1" applyAlignment="1">
      <alignment wrapText="1"/>
    </xf>
    <xf numFmtId="0" fontId="47" fillId="16" borderId="0" xfId="0" applyFont="1" applyFill="1" applyAlignment="1">
      <alignment horizontal="center" vertical="top" wrapText="1"/>
    </xf>
    <xf numFmtId="0" fontId="47" fillId="16" borderId="0" xfId="0" applyFont="1" applyFill="1" applyAlignment="1">
      <alignment horizontal="center" vertical="center" wrapText="1"/>
    </xf>
    <xf numFmtId="0" fontId="54" fillId="16" borderId="0" xfId="0" applyFont="1" applyFill="1" applyAlignment="1">
      <alignment vertical="center"/>
    </xf>
    <xf numFmtId="0" fontId="54" fillId="16" borderId="0" xfId="0" applyFont="1" applyFill="1" applyAlignment="1">
      <alignment vertical="center" wrapText="1"/>
    </xf>
    <xf numFmtId="0" fontId="47" fillId="16" borderId="0" xfId="0" applyFont="1" applyFill="1" applyAlignment="1">
      <alignment horizontal="center" wrapText="1"/>
    </xf>
    <xf numFmtId="0" fontId="0" fillId="5" borderId="0" xfId="0" applyFill="1"/>
    <xf numFmtId="0" fontId="0" fillId="17" borderId="14" xfId="0" applyFill="1" applyBorder="1"/>
    <xf numFmtId="0" fontId="0" fillId="18" borderId="14" xfId="0" applyFill="1" applyBorder="1"/>
    <xf numFmtId="0" fontId="57" fillId="18" borderId="14" xfId="0" applyFont="1" applyFill="1" applyBorder="1"/>
    <xf numFmtId="9" fontId="0" fillId="0" borderId="0" xfId="0" applyNumberFormat="1"/>
    <xf numFmtId="172" fontId="0" fillId="0" borderId="0" xfId="0" applyNumberFormat="1"/>
    <xf numFmtId="172" fontId="57" fillId="0" borderId="0" xfId="0" applyNumberFormat="1" applyFont="1"/>
    <xf numFmtId="0" fontId="13" fillId="0" borderId="0" xfId="0" applyFont="1" applyAlignment="1">
      <alignment horizontal="right"/>
    </xf>
    <xf numFmtId="171" fontId="0" fillId="17" borderId="18" xfId="0" applyNumberFormat="1" applyFill="1" applyBorder="1"/>
    <xf numFmtId="171" fontId="0" fillId="18" borderId="18" xfId="0" applyNumberFormat="1" applyFill="1" applyBorder="1"/>
    <xf numFmtId="171" fontId="57" fillId="18" borderId="18" xfId="0" applyNumberFormat="1" applyFont="1" applyFill="1" applyBorder="1"/>
    <xf numFmtId="0" fontId="15" fillId="5" borderId="0" xfId="0" applyFont="1" applyFill="1"/>
    <xf numFmtId="0" fontId="15" fillId="5" borderId="0" xfId="0" applyFont="1" applyFill="1" applyAlignment="1">
      <alignment horizontal="right"/>
    </xf>
    <xf numFmtId="3" fontId="0" fillId="18" borderId="0" xfId="0" applyNumberFormat="1" applyFill="1"/>
    <xf numFmtId="171" fontId="0" fillId="3" borderId="0" xfId="0" applyNumberFormat="1" applyFill="1"/>
    <xf numFmtId="171" fontId="0" fillId="18" borderId="0" xfId="0" applyNumberFormat="1" applyFill="1"/>
    <xf numFmtId="0" fontId="57" fillId="0" borderId="0" xfId="0" applyFont="1"/>
    <xf numFmtId="3" fontId="57" fillId="0" borderId="0" xfId="0" applyNumberFormat="1" applyFont="1"/>
    <xf numFmtId="3" fontId="57" fillId="18" borderId="0" xfId="0" applyNumberFormat="1" applyFont="1" applyFill="1"/>
    <xf numFmtId="0" fontId="58" fillId="0" borderId="0" xfId="0" applyFont="1"/>
    <xf numFmtId="171" fontId="57" fillId="18" borderId="0" xfId="0" applyNumberFormat="1" applyFont="1" applyFill="1"/>
    <xf numFmtId="173" fontId="0" fillId="0" borderId="0" xfId="0" applyNumberFormat="1"/>
    <xf numFmtId="171" fontId="0" fillId="0" borderId="0" xfId="0" applyNumberFormat="1"/>
    <xf numFmtId="0" fontId="0" fillId="18" borderId="0" xfId="0" applyFill="1"/>
    <xf numFmtId="0" fontId="0" fillId="0" borderId="0" xfId="0" applyAlignment="1">
      <alignment horizontal="right"/>
    </xf>
    <xf numFmtId="6" fontId="0" fillId="0" borderId="0" xfId="0" applyNumberFormat="1"/>
    <xf numFmtId="0" fontId="15" fillId="19" borderId="0" xfId="0" applyFont="1" applyFill="1"/>
    <xf numFmtId="0" fontId="15" fillId="20" borderId="0" xfId="0" applyFont="1" applyFill="1"/>
    <xf numFmtId="4" fontId="0" fillId="0" borderId="0" xfId="0" applyNumberFormat="1"/>
    <xf numFmtId="10" fontId="0" fillId="0" borderId="0" xfId="0" applyNumberFormat="1"/>
    <xf numFmtId="0" fontId="15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20" xfId="0" applyBorder="1"/>
    <xf numFmtId="0" fontId="59" fillId="0" borderId="0" xfId="0" applyFont="1"/>
    <xf numFmtId="0" fontId="11" fillId="0" borderId="0" xfId="0" applyFont="1"/>
    <xf numFmtId="0" fontId="59" fillId="0" borderId="0" xfId="0" applyFont="1" applyAlignment="1">
      <alignment horizontal="left"/>
    </xf>
    <xf numFmtId="0" fontId="55" fillId="0" borderId="0" xfId="0" applyFont="1"/>
    <xf numFmtId="6" fontId="11" fillId="0" borderId="0" xfId="0" applyNumberFormat="1" applyFont="1"/>
    <xf numFmtId="0" fontId="2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60" fillId="0" borderId="0" xfId="0" applyFont="1"/>
    <xf numFmtId="0" fontId="15" fillId="21" borderId="1" xfId="0" applyFont="1" applyFill="1" applyBorder="1"/>
    <xf numFmtId="0" fontId="0" fillId="5" borderId="21" xfId="0" applyFill="1" applyBorder="1"/>
    <xf numFmtId="0" fontId="0" fillId="5" borderId="14" xfId="0" applyFill="1" applyBorder="1"/>
    <xf numFmtId="3" fontId="57" fillId="5" borderId="0" xfId="0" applyNumberFormat="1" applyFont="1" applyFill="1" applyAlignment="1">
      <alignment horizontal="right"/>
    </xf>
    <xf numFmtId="3" fontId="57" fillId="5" borderId="14" xfId="0" applyNumberFormat="1" applyFont="1" applyFill="1" applyBorder="1"/>
    <xf numFmtId="0" fontId="0" fillId="5" borderId="20" xfId="0" applyFill="1" applyBorder="1"/>
    <xf numFmtId="3" fontId="57" fillId="5" borderId="20" xfId="0" applyNumberFormat="1" applyFont="1" applyFill="1" applyBorder="1"/>
    <xf numFmtId="0" fontId="57" fillId="5" borderId="17" xfId="0" applyFont="1" applyFill="1" applyBorder="1"/>
    <xf numFmtId="0" fontId="13" fillId="5" borderId="18" xfId="0" applyFont="1" applyFill="1" applyBorder="1"/>
    <xf numFmtId="3" fontId="57" fillId="5" borderId="25" xfId="0" applyNumberFormat="1" applyFont="1" applyFill="1" applyBorder="1" applyAlignment="1">
      <alignment horizontal="right"/>
    </xf>
    <xf numFmtId="3" fontId="57" fillId="5" borderId="18" xfId="0" applyNumberFormat="1" applyFont="1" applyFill="1" applyBorder="1"/>
    <xf numFmtId="0" fontId="15" fillId="21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right"/>
    </xf>
    <xf numFmtId="174" fontId="57" fillId="5" borderId="20" xfId="29" applyNumberFormat="1" applyFont="1" applyFill="1" applyBorder="1" applyAlignment="1">
      <alignment horizontal="right" vertical="center"/>
    </xf>
    <xf numFmtId="174" fontId="61" fillId="5" borderId="20" xfId="0" applyNumberFormat="1" applyFont="1" applyFill="1" applyBorder="1" applyAlignment="1">
      <alignment horizontal="right"/>
    </xf>
    <xf numFmtId="0" fontId="0" fillId="5" borderId="27" xfId="0" applyFill="1" applyBorder="1"/>
    <xf numFmtId="175" fontId="57" fillId="5" borderId="18" xfId="29" applyNumberFormat="1" applyFont="1" applyFill="1" applyBorder="1" applyAlignment="1">
      <alignment horizontal="right" vertical="center"/>
    </xf>
    <xf numFmtId="174" fontId="61" fillId="5" borderId="18" xfId="0" applyNumberFormat="1" applyFont="1" applyFill="1" applyBorder="1" applyAlignment="1">
      <alignment horizontal="right"/>
    </xf>
    <xf numFmtId="0" fontId="47" fillId="0" borderId="5" xfId="0" applyFont="1" applyBorder="1"/>
    <xf numFmtId="0" fontId="47" fillId="0" borderId="28" xfId="0" applyFont="1" applyBorder="1"/>
    <xf numFmtId="0" fontId="47" fillId="0" borderId="29" xfId="0" applyFont="1" applyBorder="1"/>
    <xf numFmtId="0" fontId="2" fillId="0" borderId="18" xfId="0" applyFont="1" applyBorder="1"/>
    <xf numFmtId="3" fontId="2" fillId="0" borderId="18" xfId="0" applyNumberFormat="1" applyFont="1" applyBorder="1"/>
    <xf numFmtId="0" fontId="62" fillId="0" borderId="0" xfId="0" applyFont="1"/>
    <xf numFmtId="0" fontId="63" fillId="0" borderId="0" xfId="0" applyFont="1"/>
    <xf numFmtId="14" fontId="7" fillId="0" borderId="0" xfId="0" applyNumberFormat="1" applyFont="1" applyAlignment="1">
      <alignment horizontal="right"/>
    </xf>
    <xf numFmtId="14" fontId="7" fillId="0" borderId="0" xfId="0" applyNumberFormat="1" applyFont="1"/>
    <xf numFmtId="14" fontId="7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64" fillId="22" borderId="0" xfId="0" applyFont="1" applyFill="1" applyAlignment="1">
      <alignment horizontal="right"/>
    </xf>
    <xf numFmtId="0" fontId="6" fillId="22" borderId="0" xfId="0" applyFont="1" applyFill="1" applyAlignment="1">
      <alignment horizontal="right"/>
    </xf>
    <xf numFmtId="0" fontId="65" fillId="0" borderId="0" xfId="0" applyFont="1" applyAlignment="1">
      <alignment horizontal="right"/>
    </xf>
    <xf numFmtId="0" fontId="64" fillId="0" borderId="0" xfId="0" applyFont="1"/>
    <xf numFmtId="49" fontId="7" fillId="0" borderId="0" xfId="0" applyNumberFormat="1" applyFont="1" applyAlignment="1">
      <alignment horizontal="right"/>
    </xf>
    <xf numFmtId="0" fontId="65" fillId="0" borderId="0" xfId="0" applyFont="1"/>
    <xf numFmtId="49" fontId="6" fillId="22" borderId="0" xfId="0" applyNumberFormat="1" applyFont="1" applyFill="1" applyAlignment="1">
      <alignment horizontal="right"/>
    </xf>
    <xf numFmtId="0" fontId="66" fillId="0" borderId="0" xfId="0" applyFont="1" applyAlignment="1">
      <alignment wrapText="1"/>
    </xf>
    <xf numFmtId="3" fontId="7" fillId="0" borderId="0" xfId="0" applyNumberFormat="1" applyFont="1"/>
    <xf numFmtId="176" fontId="66" fillId="0" borderId="0" xfId="0" applyNumberFormat="1" applyFont="1"/>
    <xf numFmtId="3" fontId="6" fillId="22" borderId="0" xfId="0" applyNumberFormat="1" applyFont="1" applyFill="1" applyAlignment="1">
      <alignment horizontal="right"/>
    </xf>
    <xf numFmtId="10" fontId="66" fillId="0" borderId="0" xfId="99" applyNumberFormat="1" applyFont="1"/>
    <xf numFmtId="0" fontId="15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4" fillId="2" borderId="1" xfId="0" applyFont="1" applyFill="1" applyBorder="1"/>
    <xf numFmtId="171" fontId="14" fillId="2" borderId="1" xfId="0" applyNumberFormat="1" applyFont="1" applyFill="1" applyBorder="1"/>
    <xf numFmtId="171" fontId="14" fillId="2" borderId="1" xfId="0" applyNumberFormat="1" applyFont="1" applyFill="1" applyBorder="1" applyAlignment="1">
      <alignment horizontal="right"/>
    </xf>
    <xf numFmtId="0" fontId="52" fillId="2" borderId="0" xfId="0" applyFont="1" applyFill="1"/>
    <xf numFmtId="3" fontId="14" fillId="2" borderId="0" xfId="0" applyNumberFormat="1" applyFont="1" applyFill="1"/>
    <xf numFmtId="0" fontId="52" fillId="22" borderId="16" xfId="0" applyFont="1" applyFill="1" applyBorder="1" applyAlignment="1">
      <alignment horizontal="center" wrapText="1"/>
    </xf>
    <xf numFmtId="0" fontId="52" fillId="2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wrapText="1"/>
    </xf>
    <xf numFmtId="171" fontId="14" fillId="2" borderId="0" xfId="0" applyNumberFormat="1" applyFont="1" applyFill="1" applyAlignment="1">
      <alignment horizontal="center"/>
    </xf>
    <xf numFmtId="171" fontId="14" fillId="2" borderId="0" xfId="0" applyNumberFormat="1" applyFont="1" applyFill="1"/>
    <xf numFmtId="0" fontId="68" fillId="0" borderId="0" xfId="0" applyFont="1"/>
    <xf numFmtId="0" fontId="69" fillId="23" borderId="1" xfId="0" applyFont="1" applyFill="1" applyBorder="1" applyAlignment="1">
      <alignment horizontal="left" vertical="top"/>
    </xf>
    <xf numFmtId="0" fontId="70" fillId="24" borderId="1" xfId="0" applyFont="1" applyFill="1" applyBorder="1" applyAlignment="1">
      <alignment horizontal="left" vertical="top" wrapText="1"/>
    </xf>
    <xf numFmtId="0" fontId="71" fillId="0" borderId="30" xfId="0" applyFont="1" applyBorder="1" applyAlignment="1">
      <alignment wrapText="1"/>
    </xf>
    <xf numFmtId="0" fontId="72" fillId="24" borderId="1" xfId="0" applyFont="1" applyFill="1" applyBorder="1" applyAlignment="1">
      <alignment horizontal="left" vertical="top" wrapText="1"/>
    </xf>
    <xf numFmtId="2" fontId="73" fillId="25" borderId="0" xfId="12" applyNumberFormat="1" applyFont="1" applyFill="1" applyAlignment="1">
      <alignment horizontal="center" vertical="top" wrapText="1"/>
    </xf>
    <xf numFmtId="10" fontId="0" fillId="0" borderId="0" xfId="99" applyNumberFormat="1" applyFont="1" applyFill="1" applyAlignment="1">
      <alignment vertical="center"/>
    </xf>
    <xf numFmtId="0" fontId="52" fillId="25" borderId="0" xfId="12" applyFont="1" applyFill="1" applyAlignment="1">
      <alignment horizontal="left" vertical="top" wrapText="1"/>
    </xf>
    <xf numFmtId="0" fontId="74" fillId="25" borderId="0" xfId="12" applyFont="1" applyFill="1" applyAlignment="1">
      <alignment vertical="top" wrapText="1"/>
    </xf>
    <xf numFmtId="0" fontId="54" fillId="25" borderId="0" xfId="12" applyFont="1" applyFill="1" applyAlignment="1">
      <alignment vertical="top"/>
    </xf>
    <xf numFmtId="0" fontId="54" fillId="25" borderId="0" xfId="12" applyFont="1" applyFill="1" applyAlignment="1">
      <alignment vertical="top" wrapText="1"/>
    </xf>
    <xf numFmtId="2" fontId="75" fillId="25" borderId="0" xfId="12" applyNumberFormat="1" applyFont="1" applyFill="1" applyAlignment="1">
      <alignment horizontal="center" vertical="top" wrapText="1"/>
    </xf>
    <xf numFmtId="0" fontId="14" fillId="0" borderId="0" xfId="0" applyFont="1" applyAlignment="1">
      <alignment vertical="center"/>
    </xf>
    <xf numFmtId="2" fontId="76" fillId="0" borderId="2" xfId="9" applyNumberFormat="1" applyFont="1" applyFill="1" applyBorder="1" applyAlignment="1" applyProtection="1">
      <alignment vertical="center"/>
    </xf>
    <xf numFmtId="3" fontId="77" fillId="0" borderId="2" xfId="9" applyNumberFormat="1" applyFont="1" applyFill="1" applyBorder="1" applyAlignment="1" applyProtection="1">
      <alignment vertical="center"/>
    </xf>
    <xf numFmtId="3" fontId="0" fillId="0" borderId="0" xfId="99" applyNumberFormat="1" applyFont="1" applyFill="1" applyAlignment="1">
      <alignment vertical="center"/>
    </xf>
    <xf numFmtId="3" fontId="11" fillId="2" borderId="0" xfId="9" applyNumberFormat="1" applyFont="1" applyFill="1" applyBorder="1" applyAlignment="1" applyProtection="1">
      <alignment vertical="center"/>
    </xf>
    <xf numFmtId="0" fontId="0" fillId="2" borderId="0" xfId="0" applyFill="1" applyAlignment="1">
      <alignment vertical="center"/>
    </xf>
    <xf numFmtId="3" fontId="76" fillId="2" borderId="0" xfId="9" applyNumberFormat="1" applyFont="1" applyFill="1" applyBorder="1" applyAlignment="1" applyProtection="1">
      <alignment vertical="center"/>
    </xf>
    <xf numFmtId="0" fontId="53" fillId="25" borderId="0" xfId="12" applyFont="1" applyFill="1" applyAlignment="1">
      <alignment horizontal="left" vertical="top"/>
    </xf>
    <xf numFmtId="2" fontId="11" fillId="0" borderId="2" xfId="9" applyNumberFormat="1" applyFont="1" applyFill="1" applyBorder="1" applyAlignment="1" applyProtection="1">
      <alignment vertical="center"/>
    </xf>
    <xf numFmtId="2" fontId="76" fillId="0" borderId="2" xfId="9" applyNumberFormat="1" applyFont="1" applyFill="1" applyBorder="1" applyProtection="1"/>
    <xf numFmtId="2" fontId="11" fillId="0" borderId="2" xfId="9" applyNumberFormat="1" applyFont="1" applyFill="1" applyBorder="1" applyProtection="1"/>
    <xf numFmtId="0" fontId="8" fillId="0" borderId="0" xfId="0" applyFont="1" applyAlignment="1">
      <alignment vertical="center"/>
    </xf>
    <xf numFmtId="2" fontId="76" fillId="0" borderId="0" xfId="9" applyNumberFormat="1" applyFont="1" applyFill="1" applyBorder="1" applyProtection="1"/>
    <xf numFmtId="0" fontId="73" fillId="25" borderId="0" xfId="12" applyFont="1" applyFill="1" applyAlignment="1">
      <alignment vertical="top" wrapText="1"/>
    </xf>
    <xf numFmtId="2" fontId="76" fillId="0" borderId="2" xfId="9" applyNumberFormat="1" applyFont="1" applyFill="1" applyBorder="1" applyAlignment="1" applyProtection="1">
      <alignment wrapText="1"/>
    </xf>
    <xf numFmtId="3" fontId="11" fillId="0" borderId="2" xfId="9" applyNumberFormat="1" applyFont="1" applyFill="1" applyBorder="1" applyAlignment="1" applyProtection="1"/>
    <xf numFmtId="2" fontId="11" fillId="0" borderId="2" xfId="9" applyNumberFormat="1" applyFont="1" applyFill="1" applyBorder="1" applyAlignment="1" applyProtection="1">
      <alignment wrapText="1"/>
    </xf>
    <xf numFmtId="3" fontId="11" fillId="0" borderId="2" xfId="9" applyNumberFormat="1" applyFont="1" applyFill="1" applyBorder="1" applyAlignment="1" applyProtection="1">
      <alignment vertical="center"/>
    </xf>
    <xf numFmtId="0" fontId="73" fillId="25" borderId="0" xfId="12" applyFont="1" applyFill="1" applyAlignment="1">
      <alignment vertical="top"/>
    </xf>
    <xf numFmtId="2" fontId="10" fillId="0" borderId="2" xfId="9" applyNumberFormat="1" applyFont="1" applyBorder="1" applyAlignment="1" applyProtection="1">
      <alignment vertical="center"/>
    </xf>
    <xf numFmtId="2" fontId="10" fillId="0" borderId="2" xfId="9" applyNumberFormat="1" applyFont="1" applyBorder="1" applyAlignment="1" applyProtection="1">
      <alignment vertical="center" wrapText="1"/>
    </xf>
    <xf numFmtId="0" fontId="78" fillId="25" borderId="33" xfId="12" applyFont="1" applyFill="1" applyBorder="1"/>
    <xf numFmtId="3" fontId="79" fillId="25" borderId="0" xfId="12" applyNumberFormat="1" applyFont="1" applyFill="1" applyAlignment="1">
      <alignment horizontal="center" vertical="top" wrapText="1"/>
    </xf>
    <xf numFmtId="3" fontId="76" fillId="0" borderId="2" xfId="13" applyFont="1" applyBorder="1" applyProtection="1"/>
    <xf numFmtId="3" fontId="80" fillId="0" borderId="2" xfId="13" applyFont="1" applyBorder="1" applyProtection="1"/>
    <xf numFmtId="3" fontId="76" fillId="0" borderId="31" xfId="13" applyFont="1" applyBorder="1" applyProtection="1"/>
    <xf numFmtId="3" fontId="80" fillId="0" borderId="32" xfId="13" applyFont="1" applyBorder="1" applyProtection="1"/>
    <xf numFmtId="3" fontId="81" fillId="0" borderId="2" xfId="13" applyFont="1" applyBorder="1" applyProtection="1"/>
    <xf numFmtId="3" fontId="11" fillId="0" borderId="31" xfId="13" applyFont="1" applyBorder="1" applyAlignment="1" applyProtection="1"/>
    <xf numFmtId="3" fontId="11" fillId="0" borderId="32" xfId="13" applyFont="1" applyBorder="1" applyAlignment="1" applyProtection="1"/>
    <xf numFmtId="3" fontId="11" fillId="0" borderId="2" xfId="13" applyFont="1" applyBorder="1" applyProtection="1"/>
    <xf numFmtId="2" fontId="57" fillId="0" borderId="2" xfId="9" applyNumberFormat="1" applyFont="1" applyFill="1" applyBorder="1" applyAlignment="1" applyProtection="1">
      <alignment vertical="center"/>
    </xf>
    <xf numFmtId="2" fontId="82" fillId="0" borderId="2" xfId="9" applyNumberFormat="1" applyFont="1" applyFill="1" applyBorder="1" applyAlignment="1" applyProtection="1">
      <alignment vertical="center" wrapText="1"/>
    </xf>
    <xf numFmtId="3" fontId="55" fillId="0" borderId="2" xfId="9" applyNumberFormat="1" applyFont="1" applyFill="1" applyBorder="1" applyAlignment="1" applyProtection="1">
      <alignment vertical="center"/>
    </xf>
    <xf numFmtId="3" fontId="10" fillId="0" borderId="31" xfId="9" applyNumberFormat="1" applyFont="1" applyBorder="1" applyAlignment="1" applyProtection="1">
      <alignment horizontal="left" vertical="center"/>
    </xf>
    <xf numFmtId="0" fontId="33" fillId="0" borderId="0" xfId="0" applyFont="1" applyAlignment="1">
      <alignment horizontal="right" vertical="justify"/>
    </xf>
    <xf numFmtId="0" fontId="84" fillId="25" borderId="0" xfId="12" applyFont="1" applyFill="1" applyAlignment="1" applyProtection="1">
      <alignment horizontal="left"/>
      <protection locked="0"/>
    </xf>
    <xf numFmtId="0" fontId="85" fillId="25" borderId="0" xfId="12" applyFont="1" applyFill="1" applyAlignment="1">
      <alignment horizontal="center" wrapText="1"/>
    </xf>
    <xf numFmtId="0" fontId="78" fillId="25" borderId="0" xfId="12" applyFont="1" applyFill="1" applyAlignment="1">
      <alignment vertical="top"/>
    </xf>
    <xf numFmtId="0" fontId="78" fillId="25" borderId="0" xfId="12" applyFont="1" applyFill="1" applyAlignment="1" applyProtection="1">
      <alignment horizontal="left" vertical="top"/>
      <protection locked="0"/>
    </xf>
    <xf numFmtId="0" fontId="52" fillId="25" borderId="0" xfId="12" applyFont="1" applyFill="1" applyAlignment="1">
      <alignment horizontal="right" vertical="top" wrapText="1"/>
    </xf>
    <xf numFmtId="3" fontId="76" fillId="0" borderId="2" xfId="99" applyNumberFormat="1" applyFont="1" applyFill="1" applyBorder="1" applyProtection="1">
      <protection locked="0"/>
    </xf>
    <xf numFmtId="3" fontId="11" fillId="0" borderId="32" xfId="99" applyNumberFormat="1" applyFont="1" applyFill="1" applyBorder="1" applyProtection="1">
      <protection locked="0"/>
    </xf>
    <xf numFmtId="3" fontId="11" fillId="0" borderId="2" xfId="99" applyNumberFormat="1" applyFont="1" applyFill="1" applyBorder="1" applyProtection="1">
      <protection locked="0"/>
    </xf>
    <xf numFmtId="10" fontId="8" fillId="0" borderId="0" xfId="99" applyNumberFormat="1" applyFont="1"/>
    <xf numFmtId="3" fontId="76" fillId="0" borderId="31" xfId="99" applyNumberFormat="1" applyFont="1" applyFill="1" applyBorder="1" applyProtection="1">
      <protection locked="0"/>
    </xf>
    <xf numFmtId="0" fontId="86" fillId="25" borderId="0" xfId="12" applyFont="1" applyFill="1" applyAlignment="1" applyProtection="1">
      <alignment horizontal="left"/>
      <protection locked="0"/>
    </xf>
    <xf numFmtId="3" fontId="87" fillId="25" borderId="0" xfId="12" applyNumberFormat="1" applyFont="1" applyFill="1" applyAlignment="1" applyProtection="1">
      <alignment horizontal="left"/>
      <protection locked="0"/>
    </xf>
    <xf numFmtId="10" fontId="13" fillId="0" borderId="0" xfId="99" applyNumberFormat="1" applyFont="1"/>
    <xf numFmtId="177" fontId="0" fillId="0" borderId="0" xfId="0" applyNumberFormat="1"/>
    <xf numFmtId="3" fontId="80" fillId="25" borderId="0" xfId="12" applyNumberFormat="1" applyFont="1" applyFill="1" applyAlignment="1">
      <alignment horizontal="right" wrapText="1"/>
    </xf>
    <xf numFmtId="0" fontId="8" fillId="0" borderId="0" xfId="0" applyFont="1"/>
    <xf numFmtId="0" fontId="78" fillId="25" borderId="0" xfId="12" applyFont="1" applyFill="1" applyAlignment="1" applyProtection="1">
      <alignment horizontal="left"/>
      <protection locked="0"/>
    </xf>
    <xf numFmtId="3" fontId="52" fillId="25" borderId="0" xfId="12" applyNumberFormat="1" applyFont="1" applyFill="1" applyAlignment="1">
      <alignment horizontal="right" wrapText="1"/>
    </xf>
    <xf numFmtId="10" fontId="14" fillId="0" borderId="0" xfId="99" applyNumberFormat="1" applyFont="1"/>
    <xf numFmtId="3" fontId="14" fillId="0" borderId="0" xfId="0" applyNumberFormat="1" applyFont="1"/>
    <xf numFmtId="0" fontId="88" fillId="0" borderId="1" xfId="0" applyFont="1" applyBorder="1" applyAlignment="1">
      <alignment wrapText="1"/>
    </xf>
    <xf numFmtId="0" fontId="89" fillId="0" borderId="1" xfId="0" applyFont="1" applyBorder="1" applyAlignment="1">
      <alignment wrapText="1"/>
    </xf>
    <xf numFmtId="3" fontId="89" fillId="0" borderId="1" xfId="0" applyNumberFormat="1" applyFont="1" applyBorder="1" applyAlignment="1">
      <alignment horizontal="right" wrapText="1"/>
    </xf>
    <xf numFmtId="2" fontId="89" fillId="0" borderId="1" xfId="0" applyNumberFormat="1" applyFont="1" applyBorder="1" applyAlignment="1">
      <alignment wrapText="1"/>
    </xf>
    <xf numFmtId="0" fontId="63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65" fillId="0" borderId="1" xfId="0" applyNumberFormat="1" applyFont="1" applyBorder="1" applyAlignment="1">
      <alignment wrapText="1"/>
    </xf>
    <xf numFmtId="0" fontId="65" fillId="0" borderId="1" xfId="0" applyFont="1" applyBorder="1" applyAlignment="1">
      <alignment wrapText="1"/>
    </xf>
    <xf numFmtId="3" fontId="0" fillId="0" borderId="0" xfId="0" applyNumberFormat="1" applyAlignment="1">
      <alignment wrapText="1"/>
    </xf>
    <xf numFmtId="3" fontId="7" fillId="0" borderId="1" xfId="0" applyNumberFormat="1" applyFont="1" applyBorder="1"/>
    <xf numFmtId="0" fontId="57" fillId="0" borderId="1" xfId="0" applyFont="1" applyBorder="1" applyAlignment="1">
      <alignment wrapText="1"/>
    </xf>
    <xf numFmtId="0" fontId="57" fillId="2" borderId="0" xfId="0" applyFont="1" applyFill="1"/>
    <xf numFmtId="3" fontId="7" fillId="2" borderId="0" xfId="0" applyNumberFormat="1" applyFont="1" applyFill="1"/>
    <xf numFmtId="3" fontId="65" fillId="2" borderId="0" xfId="0" applyNumberFormat="1" applyFont="1" applyFill="1"/>
    <xf numFmtId="3" fontId="57" fillId="2" borderId="0" xfId="0" applyNumberFormat="1" applyFont="1" applyFill="1"/>
    <xf numFmtId="0" fontId="0" fillId="2" borderId="0" xfId="0" applyFill="1"/>
    <xf numFmtId="0" fontId="57" fillId="2" borderId="0" xfId="0" applyFont="1" applyFill="1" applyAlignment="1">
      <alignment horizontal="left"/>
    </xf>
    <xf numFmtId="0" fontId="65" fillId="2" borderId="0" xfId="0" applyFont="1" applyFill="1"/>
    <xf numFmtId="0" fontId="57" fillId="2" borderId="16" xfId="0" applyFont="1" applyFill="1" applyBorder="1"/>
    <xf numFmtId="0" fontId="57" fillId="2" borderId="24" xfId="0" applyFont="1" applyFill="1" applyBorder="1"/>
    <xf numFmtId="3" fontId="57" fillId="2" borderId="24" xfId="0" applyNumberFormat="1" applyFont="1" applyFill="1" applyBorder="1"/>
    <xf numFmtId="0" fontId="65" fillId="2" borderId="25" xfId="0" applyFont="1" applyFill="1" applyBorder="1"/>
    <xf numFmtId="0" fontId="57" fillId="2" borderId="25" xfId="0" applyFont="1" applyFill="1" applyBorder="1"/>
    <xf numFmtId="3" fontId="7" fillId="2" borderId="25" xfId="0" applyNumberFormat="1" applyFont="1" applyFill="1" applyBorder="1"/>
    <xf numFmtId="3" fontId="65" fillId="2" borderId="25" xfId="0" applyNumberFormat="1" applyFont="1" applyFill="1" applyBorder="1"/>
    <xf numFmtId="3" fontId="57" fillId="2" borderId="25" xfId="0" applyNumberFormat="1" applyFont="1" applyFill="1" applyBorder="1"/>
    <xf numFmtId="3" fontId="0" fillId="2" borderId="0" xfId="0" applyNumberFormat="1" applyFill="1" applyAlignment="1">
      <alignment wrapText="1"/>
    </xf>
    <xf numFmtId="0" fontId="93" fillId="2" borderId="0" xfId="0" applyFont="1" applyFill="1"/>
    <xf numFmtId="0" fontId="57" fillId="0" borderId="1" xfId="0" applyFont="1" applyBorder="1"/>
    <xf numFmtId="3" fontId="65" fillId="0" borderId="1" xfId="0" applyNumberFormat="1" applyFont="1" applyBorder="1"/>
    <xf numFmtId="0" fontId="94" fillId="0" borderId="1" xfId="0" applyFont="1" applyBorder="1" applyAlignment="1">
      <alignment horizontal="left" vertical="center"/>
    </xf>
    <xf numFmtId="3" fontId="57" fillId="0" borderId="1" xfId="0" applyNumberFormat="1" applyFont="1" applyBorder="1"/>
    <xf numFmtId="0" fontId="64" fillId="2" borderId="15" xfId="0" applyFont="1" applyFill="1" applyBorder="1"/>
    <xf numFmtId="0" fontId="57" fillId="2" borderId="16" xfId="0" applyFont="1" applyFill="1" applyBorder="1" applyAlignment="1">
      <alignment wrapText="1"/>
    </xf>
    <xf numFmtId="0" fontId="57" fillId="2" borderId="15" xfId="0" applyFont="1" applyFill="1" applyBorder="1" applyAlignment="1">
      <alignment horizontal="left"/>
    </xf>
    <xf numFmtId="0" fontId="57" fillId="2" borderId="16" xfId="0" applyFont="1" applyFill="1" applyBorder="1" applyAlignment="1">
      <alignment horizontal="left"/>
    </xf>
    <xf numFmtId="3" fontId="65" fillId="2" borderId="1" xfId="0" applyNumberFormat="1" applyFont="1" applyFill="1" applyBorder="1"/>
    <xf numFmtId="3" fontId="57" fillId="2" borderId="1" xfId="0" applyNumberFormat="1" applyFont="1" applyFill="1" applyBorder="1"/>
    <xf numFmtId="0" fontId="57" fillId="2" borderId="15" xfId="0" applyFont="1" applyFill="1" applyBorder="1"/>
    <xf numFmtId="3" fontId="65" fillId="2" borderId="18" xfId="0" applyNumberFormat="1" applyFont="1" applyFill="1" applyBorder="1"/>
    <xf numFmtId="3" fontId="57" fillId="2" borderId="18" xfId="0" applyNumberFormat="1" applyFont="1" applyFill="1" applyBorder="1"/>
    <xf numFmtId="3" fontId="95" fillId="2" borderId="1" xfId="0" applyNumberFormat="1" applyFont="1" applyFill="1" applyBorder="1"/>
    <xf numFmtId="3" fontId="95" fillId="2" borderId="24" xfId="0" applyNumberFormat="1" applyFont="1" applyFill="1" applyBorder="1"/>
    <xf numFmtId="3" fontId="96" fillId="2" borderId="24" xfId="0" applyNumberFormat="1" applyFont="1" applyFill="1" applyBorder="1"/>
    <xf numFmtId="3" fontId="13" fillId="2" borderId="0" xfId="0" applyNumberFormat="1" applyFont="1" applyFill="1"/>
    <xf numFmtId="3" fontId="96" fillId="2" borderId="0" xfId="0" applyNumberFormat="1" applyFont="1" applyFill="1"/>
    <xf numFmtId="3" fontId="95" fillId="2" borderId="0" xfId="0" applyNumberFormat="1" applyFont="1" applyFill="1"/>
    <xf numFmtId="0" fontId="96" fillId="2" borderId="0" xfId="0" applyFont="1" applyFill="1"/>
    <xf numFmtId="3" fontId="7" fillId="2" borderId="1" xfId="0" applyNumberFormat="1" applyFont="1" applyFill="1" applyBorder="1"/>
    <xf numFmtId="0" fontId="56" fillId="5" borderId="0" xfId="0" applyFont="1" applyFill="1" applyAlignment="1">
      <alignment horizontal="center"/>
    </xf>
    <xf numFmtId="0" fontId="69" fillId="23" borderId="1" xfId="0" applyFont="1" applyFill="1" applyBorder="1" applyAlignment="1">
      <alignment horizontal="left" vertical="top"/>
    </xf>
    <xf numFmtId="0" fontId="70" fillId="24" borderId="1" xfId="0" applyFont="1" applyFill="1" applyBorder="1" applyAlignment="1">
      <alignment horizontal="left" vertical="top" wrapText="1"/>
    </xf>
    <xf numFmtId="0" fontId="54" fillId="16" borderId="0" xfId="0" applyFont="1" applyFill="1" applyAlignment="1">
      <alignment horizontal="left" vertical="top"/>
    </xf>
    <xf numFmtId="0" fontId="92" fillId="2" borderId="0" xfId="0" applyFont="1" applyFill="1" applyAlignment="1">
      <alignment wrapText="1"/>
    </xf>
    <xf numFmtId="0" fontId="0" fillId="0" borderId="0" xfId="0"/>
    <xf numFmtId="0" fontId="92" fillId="2" borderId="15" xfId="0" applyFont="1" applyFill="1" applyBorder="1" applyAlignment="1">
      <alignment horizontal="left"/>
    </xf>
    <xf numFmtId="0" fontId="92" fillId="2" borderId="23" xfId="0" applyFont="1" applyFill="1" applyBorder="1" applyAlignment="1">
      <alignment horizontal="left"/>
    </xf>
    <xf numFmtId="0" fontId="92" fillId="2" borderId="16" xfId="0" applyFont="1" applyFill="1" applyBorder="1" applyAlignment="1">
      <alignment horizontal="left"/>
    </xf>
    <xf numFmtId="0" fontId="90" fillId="0" borderId="1" xfId="0" applyFont="1" applyBorder="1" applyAlignment="1">
      <alignment vertical="center" wrapText="1"/>
    </xf>
    <xf numFmtId="0" fontId="57" fillId="0" borderId="1" xfId="0" applyFont="1" applyBorder="1" applyAlignment="1">
      <alignment horizontal="left"/>
    </xf>
    <xf numFmtId="0" fontId="57" fillId="2" borderId="15" xfId="0" applyFont="1" applyFill="1" applyBorder="1" applyAlignment="1">
      <alignment horizontal="left"/>
    </xf>
    <xf numFmtId="0" fontId="57" fillId="2" borderId="16" xfId="0" applyFont="1" applyFill="1" applyBorder="1" applyAlignment="1">
      <alignment horizontal="left"/>
    </xf>
    <xf numFmtId="0" fontId="57" fillId="2" borderId="1" xfId="0" applyFont="1" applyFill="1" applyBorder="1" applyAlignment="1">
      <alignment horizontal="left"/>
    </xf>
    <xf numFmtId="49" fontId="91" fillId="2" borderId="18" xfId="0" applyNumberFormat="1" applyFont="1" applyFill="1" applyBorder="1" applyAlignment="1">
      <alignment vertical="top" wrapText="1"/>
    </xf>
    <xf numFmtId="3" fontId="91" fillId="2" borderId="20" xfId="0" applyNumberFormat="1" applyFont="1" applyFill="1" applyBorder="1" applyAlignment="1">
      <alignment horizontal="left" vertical="top" wrapText="1"/>
    </xf>
    <xf numFmtId="0" fontId="53" fillId="25" borderId="0" xfId="12" applyFont="1" applyFill="1" applyAlignment="1">
      <alignment horizontal="left" vertical="top" wrapText="1"/>
    </xf>
    <xf numFmtId="0" fontId="53" fillId="0" borderId="0" xfId="0" applyFont="1" applyAlignment="1">
      <alignment horizontal="left" vertical="justify"/>
    </xf>
    <xf numFmtId="0" fontId="83" fillId="0" borderId="0" xfId="0" applyFont="1" applyAlignment="1">
      <alignment horizontal="left" vertical="justify"/>
    </xf>
    <xf numFmtId="0" fontId="33" fillId="0" borderId="0" xfId="0" applyFont="1" applyAlignment="1">
      <alignment horizontal="center"/>
    </xf>
    <xf numFmtId="0" fontId="52" fillId="22" borderId="15" xfId="0" applyFont="1" applyFill="1" applyBorder="1" applyAlignment="1">
      <alignment horizontal="center" vertical="center" wrapText="1"/>
    </xf>
    <xf numFmtId="0" fontId="52" fillId="22" borderId="16" xfId="0" applyFont="1" applyFill="1" applyBorder="1" applyAlignment="1">
      <alignment horizontal="center" vertical="center" wrapText="1"/>
    </xf>
    <xf numFmtId="0" fontId="52" fillId="22" borderId="17" xfId="0" applyFont="1" applyFill="1" applyBorder="1" applyAlignment="1">
      <alignment horizontal="left" wrapText="1"/>
    </xf>
    <xf numFmtId="0" fontId="52" fillId="22" borderId="26" xfId="0" applyFont="1" applyFill="1" applyBorder="1" applyAlignment="1">
      <alignment horizontal="left" wrapText="1"/>
    </xf>
    <xf numFmtId="0" fontId="52" fillId="22" borderId="13" xfId="0" applyFont="1" applyFill="1" applyBorder="1" applyAlignment="1">
      <alignment horizontal="left" wrapText="1"/>
    </xf>
    <xf numFmtId="0" fontId="52" fillId="22" borderId="19" xfId="0" applyFont="1" applyFill="1" applyBorder="1" applyAlignment="1">
      <alignment horizontal="left" wrapText="1"/>
    </xf>
    <xf numFmtId="0" fontId="52" fillId="2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left" wrapText="1"/>
    </xf>
    <xf numFmtId="0" fontId="14" fillId="2" borderId="16" xfId="0" applyFont="1" applyFill="1" applyBorder="1" applyAlignment="1">
      <alignment horizontal="left" wrapText="1"/>
    </xf>
    <xf numFmtId="0" fontId="16" fillId="2" borderId="15" xfId="0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left" vertical="top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</cellXfs>
  <cellStyles count="100">
    <cellStyle name="Anteckning 2" xfId="62" xr:uid="{1A5E89AD-21B8-4A65-9102-B6ACDE686B51}"/>
    <cellStyle name="Anteckning 3" xfId="63" xr:uid="{38213293-356D-42B2-970C-0490DB24AB5B}"/>
    <cellStyle name="Beräkna" xfId="16" xr:uid="{00000000-0005-0000-0000-000000000000}"/>
    <cellStyle name="Crystal-rapportdata" xfId="48" xr:uid="{32D3F2A6-3C55-4CF7-87A3-418212CE29F7}"/>
    <cellStyle name="Excel Built-in Normal" xfId="2" xr:uid="{00000000-0005-0000-0000-000001000000}"/>
    <cellStyle name="Format 1" xfId="13" xr:uid="{00000000-0005-0000-0000-000002000000}"/>
    <cellStyle name="Fält i Crystal-rapport" xfId="49" xr:uid="{53AB0988-2AB1-4435-B7A3-92B07F181E44}"/>
    <cellStyle name="Grundformat" xfId="18" xr:uid="{00000000-0005-0000-0000-000003000000}"/>
    <cellStyle name="Heading" xfId="3" xr:uid="{00000000-0005-0000-0000-000004000000}"/>
    <cellStyle name="Heading1" xfId="4" xr:uid="{00000000-0005-0000-0000-000005000000}"/>
    <cellStyle name="Hyperlänk 2" xfId="64" xr:uid="{2371C501-736B-4FA4-B314-89F265B3C0F8}"/>
    <cellStyle name="Inmatning" xfId="15" xr:uid="{00000000-0005-0000-0000-000007000000}"/>
    <cellStyle name="Knapp" xfId="17" xr:uid="{00000000-0005-0000-0000-000008000000}"/>
    <cellStyle name="Normal" xfId="0" builtinId="0"/>
    <cellStyle name="Normal 10" xfId="65" xr:uid="{EE08C35A-ED68-42AC-99DE-1B45AF81A74D}"/>
    <cellStyle name="Normal 10 13" xfId="25" xr:uid="{00000000-0005-0000-0000-00000A000000}"/>
    <cellStyle name="Normal 11" xfId="61" xr:uid="{323C6CCA-BA60-4E98-9F54-91DBB78D708B}"/>
    <cellStyle name="Normal 2" xfId="1" xr:uid="{00000000-0005-0000-0000-00000B000000}"/>
    <cellStyle name="Normal 2 2" xfId="12" xr:uid="{00000000-0005-0000-0000-00000C000000}"/>
    <cellStyle name="Normal 2 2 2" xfId="67" xr:uid="{3B8E43EA-530B-4793-95A8-BA2C87FA506D}"/>
    <cellStyle name="Normal 2 3" xfId="26" xr:uid="{00000000-0005-0000-0000-00000D000000}"/>
    <cellStyle name="Normal 2 4" xfId="68" xr:uid="{B8BB9FD7-640E-4903-B4DF-1D9B7B3516DF}"/>
    <cellStyle name="Normal 2 5" xfId="66" xr:uid="{8DED6841-709F-40ED-B16D-900263581018}"/>
    <cellStyle name="Normal 3" xfId="7" xr:uid="{00000000-0005-0000-0000-00000E000000}"/>
    <cellStyle name="Normal 3 2" xfId="69" xr:uid="{196310C1-F61A-4339-B3E0-8BA8A8A08B8A}"/>
    <cellStyle name="Normal 3 3" xfId="70" xr:uid="{505E10B2-5390-412F-B1D6-5FDFF52056E8}"/>
    <cellStyle name="Normal 3 4" xfId="50" xr:uid="{D0C695BF-7E6A-49E4-9267-B9EE64233855}"/>
    <cellStyle name="Normal 4" xfId="10" xr:uid="{00000000-0005-0000-0000-00000F000000}"/>
    <cellStyle name="Normal 4 2" xfId="11" xr:uid="{00000000-0005-0000-0000-000010000000}"/>
    <cellStyle name="Normal 4 2 2" xfId="14" xr:uid="{00000000-0005-0000-0000-000011000000}"/>
    <cellStyle name="Normal 4 3" xfId="71" xr:uid="{1BB54FC4-8384-4806-A990-7B722CD2BAA5}"/>
    <cellStyle name="Normal 4 4" xfId="51" xr:uid="{EB0A3E27-0609-4535-9E6F-4B3FE47F5A36}"/>
    <cellStyle name="Normal 5" xfId="72" xr:uid="{93C72BF8-8DD2-40FA-AD1F-E5F04F06A5E4}"/>
    <cellStyle name="Normal 6" xfId="8" xr:uid="{00000000-0005-0000-0000-000012000000}"/>
    <cellStyle name="Normal 6 2" xfId="74" xr:uid="{589B0A75-63FE-4C5F-884E-B5B18FA8E04F}"/>
    <cellStyle name="Normal 6 3" xfId="73" xr:uid="{AC63259B-91FF-47E3-ADFF-15A2E7B6C86A}"/>
    <cellStyle name="Normal 7" xfId="75" xr:uid="{A9927D6C-DF69-4A99-B068-1BB26212667E}"/>
    <cellStyle name="Normal 8" xfId="76" xr:uid="{8AA29D7F-770C-40CC-8C97-D99859F3E13C}"/>
    <cellStyle name="Normal 9" xfId="77" xr:uid="{3AFD5598-0568-42C0-9DCD-9B62A72396CA}"/>
    <cellStyle name="Odefinierad" xfId="52" xr:uid="{322D6BC3-0ACC-44F2-A2C1-BDC5A8E797F3}"/>
    <cellStyle name="Procent" xfId="99" builtinId="5"/>
    <cellStyle name="Procent 2" xfId="9" xr:uid="{00000000-0005-0000-0000-000014000000}"/>
    <cellStyle name="Procent 2 2" xfId="41" xr:uid="{00000000-0005-0000-0000-000015000000}"/>
    <cellStyle name="Procent 2 3" xfId="79" xr:uid="{BC05A70B-2DDB-43DC-91C0-B1EF190B219E}"/>
    <cellStyle name="Procent 2 4" xfId="78" xr:uid="{BD6719AC-6A57-4DE3-A51B-DC9906F0930F}"/>
    <cellStyle name="Procent 3" xfId="47" xr:uid="{FE306289-1CB6-4DCB-A6FE-8CB876104764}"/>
    <cellStyle name="Procent 3 2" xfId="80" xr:uid="{3B3CB3B0-DEC8-45A9-B2E7-8B45A5FBC0ED}"/>
    <cellStyle name="Procent 4" xfId="81" xr:uid="{81F8CC21-B390-4CCA-A5F5-1CB8AE63C02E}"/>
    <cellStyle name="Procent 4 2" xfId="82" xr:uid="{976B4F91-5957-4A29-B31C-BF83CF6246F0}"/>
    <cellStyle name="Procent 5" xfId="83" xr:uid="{C6B3B4FC-44FF-466B-884C-B91FEC97E535}"/>
    <cellStyle name="Procent 6" xfId="84" xr:uid="{7FAC136C-7F73-4E91-BFAD-EBE21BCF48E0}"/>
    <cellStyle name="Procent 7" xfId="85" xr:uid="{E1B77999-2789-4D92-8746-5E9138D88E01}"/>
    <cellStyle name="Result" xfId="5" xr:uid="{00000000-0005-0000-0000-000016000000}"/>
    <cellStyle name="Result2" xfId="6" xr:uid="{00000000-0005-0000-0000-000017000000}"/>
    <cellStyle name="Rubrik 1 2" xfId="53" xr:uid="{49D76A39-65C9-4ADF-BF94-E6DA2D46A579}"/>
    <cellStyle name="Rubrik 1 2 2" xfId="86" xr:uid="{53EDFC27-84C8-4D12-9927-9B2DC9F4EC53}"/>
    <cellStyle name="Rubrik 1 3" xfId="54" xr:uid="{25076CD7-BB20-43E5-9A5D-DC4BCE8A20A0}"/>
    <cellStyle name="Rubrik 2 2" xfId="55" xr:uid="{82AEC04E-6A96-4DD2-BE25-5A19C3571705}"/>
    <cellStyle name="Rubrik 2 3" xfId="56" xr:uid="{DD240461-74B4-4D1A-97A6-C913424077BA}"/>
    <cellStyle name="Rubrik 3 2" xfId="57" xr:uid="{3D42435E-668B-4122-9665-FBF1B0165543}"/>
    <cellStyle name="Rubrik 3 3" xfId="58" xr:uid="{AB5EFA50-9057-4C2F-AC2B-C0799042B2CB}"/>
    <cellStyle name="Tusental (0)_b&amp;u sekt" xfId="59" xr:uid="{9B568B5D-556D-4589-B73C-F5FAFF367BCE}"/>
    <cellStyle name="Tusental [0] 2" xfId="19" xr:uid="{00000000-0005-0000-0000-000019000000}"/>
    <cellStyle name="Tusental [0] 2 2" xfId="22" xr:uid="{00000000-0005-0000-0000-00001A000000}"/>
    <cellStyle name="Tusental [0] 2 2 2" xfId="33" xr:uid="{00000000-0005-0000-0000-00001B000000}"/>
    <cellStyle name="Tusental [0] 2 3" xfId="30" xr:uid="{00000000-0005-0000-0000-00001C000000}"/>
    <cellStyle name="Tusental 10" xfId="87" xr:uid="{7A240496-F9FC-409F-B242-3071FD12D091}"/>
    <cellStyle name="Tusental 11" xfId="88" xr:uid="{22250325-4C99-4F3B-9312-A61CE6E96CD0}"/>
    <cellStyle name="Tusental 2" xfId="21" xr:uid="{00000000-0005-0000-0000-00001D000000}"/>
    <cellStyle name="Tusental 2 2" xfId="24" xr:uid="{00000000-0005-0000-0000-00001E000000}"/>
    <cellStyle name="Tusental 2 2 2" xfId="35" xr:uid="{00000000-0005-0000-0000-00001F000000}"/>
    <cellStyle name="Tusental 2 3" xfId="32" xr:uid="{00000000-0005-0000-0000-000020000000}"/>
    <cellStyle name="Tusental 2 4" xfId="40" xr:uid="{00000000-0005-0000-0000-000021000000}"/>
    <cellStyle name="Tusental 2 5" xfId="89" xr:uid="{C37B709B-A76A-4AAA-BD69-F9CBC8DCAC46}"/>
    <cellStyle name="Tusental 3" xfId="27" xr:uid="{00000000-0005-0000-0000-000022000000}"/>
    <cellStyle name="Tusental 3 2" xfId="36" xr:uid="{00000000-0005-0000-0000-000023000000}"/>
    <cellStyle name="Tusental 3 3" xfId="90" xr:uid="{935E32D5-A53E-43B5-8BD7-FC9B7EE96567}"/>
    <cellStyle name="Tusental 4" xfId="28" xr:uid="{00000000-0005-0000-0000-000024000000}"/>
    <cellStyle name="Tusental 4 2" xfId="37" xr:uid="{00000000-0005-0000-0000-000025000000}"/>
    <cellStyle name="Tusental 4 3" xfId="91" xr:uid="{2E03E470-EA1E-429F-B17A-5EE042B5856F}"/>
    <cellStyle name="Tusental 5" xfId="29" xr:uid="{00000000-0005-0000-0000-000026000000}"/>
    <cellStyle name="Tusental 5 2" xfId="39" xr:uid="{00000000-0005-0000-0000-000027000000}"/>
    <cellStyle name="Tusental 5 2 2" xfId="93" xr:uid="{E9562434-7359-4C29-8B40-175D8B45A6CA}"/>
    <cellStyle name="Tusental 5 3" xfId="92" xr:uid="{F1E13C35-C3CC-4249-A140-3E3D5BC08E1D}"/>
    <cellStyle name="Tusental 6" xfId="94" xr:uid="{AC010CD8-4A28-4525-A3B6-BDE572CBC19A}"/>
    <cellStyle name="Tusental 7" xfId="95" xr:uid="{56857BDF-B50F-44C1-BBD9-2B1C0945C3DE}"/>
    <cellStyle name="Tusental 8" xfId="96" xr:uid="{E10C3F80-90F7-4CB2-82D1-0307326D3F64}"/>
    <cellStyle name="Tusental 9" xfId="97" xr:uid="{2A9CAD9B-FB5F-4569-B44A-0396DC0D33D6}"/>
    <cellStyle name="Valuta (0)_b&amp;u sekt" xfId="60" xr:uid="{DF437C4E-7C44-44A0-B41F-4E25FFD42AF6}"/>
    <cellStyle name="Valuta 2" xfId="20" xr:uid="{00000000-0005-0000-0000-000028000000}"/>
    <cellStyle name="Valuta 2 2" xfId="23" xr:uid="{00000000-0005-0000-0000-000029000000}"/>
    <cellStyle name="Valuta 2 2 2" xfId="34" xr:uid="{00000000-0005-0000-0000-00002A000000}"/>
    <cellStyle name="Valuta 2 2 2 2" xfId="45" xr:uid="{00000000-0005-0000-0000-00002B000000}"/>
    <cellStyle name="Valuta 2 2 3" xfId="43" xr:uid="{00000000-0005-0000-0000-00002C000000}"/>
    <cellStyle name="Valuta 2 3" xfId="31" xr:uid="{00000000-0005-0000-0000-00002D000000}"/>
    <cellStyle name="Valuta 2 3 2" xfId="44" xr:uid="{00000000-0005-0000-0000-00002E000000}"/>
    <cellStyle name="Valuta 2 4" xfId="42" xr:uid="{00000000-0005-0000-0000-00002F000000}"/>
    <cellStyle name="Valuta 2 5" xfId="98" xr:uid="{4B57BA76-1C95-4288-8D1A-DCCA824CF1AA}"/>
    <cellStyle name="Valuta 3" xfId="38" xr:uid="{00000000-0005-0000-0000-000030000000}"/>
    <cellStyle name="Valuta 3 2" xfId="46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24424</xdr:colOff>
      <xdr:row>3</xdr:row>
      <xdr:rowOff>36634</xdr:rowOff>
    </xdr:from>
    <xdr:to>
      <xdr:col>22</xdr:col>
      <xdr:colOff>661217</xdr:colOff>
      <xdr:row>9</xdr:row>
      <xdr:rowOff>4884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D9C2341-8C66-4FA4-9139-3B85DCFB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5943" y="608134"/>
          <a:ext cx="4556697" cy="1111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3</xdr:col>
      <xdr:colOff>248314</xdr:colOff>
      <xdr:row>28</xdr:row>
      <xdr:rowOff>167274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453F4BC-8DEC-A5A8-128D-4CA8093D8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78230"/>
          <a:ext cx="10126488" cy="22863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0</xdr:rowOff>
    </xdr:from>
    <xdr:to>
      <xdr:col>0</xdr:col>
      <xdr:colOff>1622012</xdr:colOff>
      <xdr:row>0</xdr:row>
      <xdr:rowOff>539496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1D720BC-53B7-4FD6-BD6B-9996673E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0"/>
          <a:ext cx="1514856" cy="539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180975</xdr:rowOff>
    </xdr:from>
    <xdr:to>
      <xdr:col>0</xdr:col>
      <xdr:colOff>2370355</xdr:colOff>
      <xdr:row>1</xdr:row>
      <xdr:rowOff>787960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76F4399-7933-4B25-8B03-DF99F64F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71475"/>
          <a:ext cx="1894105" cy="6069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328612</xdr:colOff>
      <xdr:row>0</xdr:row>
      <xdr:rowOff>762000</xdr:rowOff>
    </xdr:from>
    <xdr:to>
      <xdr:col>1</xdr:col>
      <xdr:colOff>857249</xdr:colOff>
      <xdr:row>0</xdr:row>
      <xdr:rowOff>1790700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117A415-DD42-4A87-B3CB-F127DF8B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" y="762000"/>
          <a:ext cx="2871787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6322219</xdr:colOff>
      <xdr:row>0</xdr:row>
      <xdr:rowOff>83343</xdr:rowOff>
    </xdr:from>
    <xdr:to>
      <xdr:col>1</xdr:col>
      <xdr:colOff>581907</xdr:colOff>
      <xdr:row>2</xdr:row>
      <xdr:rowOff>150692</xdr:rowOff>
    </xdr:to>
    <xdr:pic>
      <xdr:nvPicPr>
        <xdr:cNvPr id="2" name="Logga">
          <a:extLst>
            <a:ext uri="{FF2B5EF4-FFF2-40B4-BE49-F238E27FC236}">
              <a16:creationId xmlns:a16="http://schemas.microsoft.com/office/drawing/2014/main" id="{2C794B0B-3E58-4F7B-ABE5-D363204781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2219" y="83343"/>
          <a:ext cx="1442345" cy="5245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552450</xdr:colOff>
      <xdr:row>30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77DC06E-F613-2805-307E-58D76E03F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10775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zoomScale="130" zoomScaleNormal="130" workbookViewId="0">
      <selection activeCell="Q22" sqref="Q22"/>
    </sheetView>
  </sheetViews>
  <sheetFormatPr defaultColWidth="11.7109375" defaultRowHeight="15" x14ac:dyDescent="0.25"/>
  <cols>
    <col min="1" max="1" width="44.7109375" bestFit="1" customWidth="1"/>
    <col min="2" max="2" width="44.85546875" bestFit="1" customWidth="1"/>
    <col min="3" max="9" width="17.5703125" hidden="1" customWidth="1"/>
    <col min="10" max="10" width="17.5703125" customWidth="1"/>
    <col min="11" max="11" width="2" bestFit="1" customWidth="1"/>
    <col min="13" max="15" width="11.7109375" hidden="1" customWidth="1"/>
  </cols>
  <sheetData>
    <row r="1" spans="1:17" ht="23.25" x14ac:dyDescent="0.35">
      <c r="A1" s="346" t="s">
        <v>0</v>
      </c>
      <c r="B1" s="346"/>
      <c r="C1" s="129"/>
      <c r="D1" s="129" t="s">
        <v>1</v>
      </c>
      <c r="E1" s="129" t="s">
        <v>1</v>
      </c>
      <c r="F1" s="129" t="s">
        <v>1</v>
      </c>
      <c r="G1" s="129" t="s">
        <v>1</v>
      </c>
      <c r="H1" s="129" t="s">
        <v>1</v>
      </c>
      <c r="I1" s="129" t="s">
        <v>1</v>
      </c>
      <c r="J1" s="129" t="s">
        <v>1</v>
      </c>
      <c r="M1" s="130" t="s">
        <v>2</v>
      </c>
      <c r="N1" s="131" t="s">
        <v>3</v>
      </c>
      <c r="O1" s="132" t="s">
        <v>4</v>
      </c>
      <c r="P1" s="132" t="s">
        <v>5</v>
      </c>
      <c r="Q1" s="132" t="s">
        <v>6</v>
      </c>
    </row>
    <row r="2" spans="1:17" x14ac:dyDescent="0.25">
      <c r="D2" s="133">
        <v>0.01</v>
      </c>
      <c r="E2" s="133">
        <v>0</v>
      </c>
      <c r="F2" s="134">
        <v>1.4999999999999999E-2</v>
      </c>
      <c r="G2" s="134">
        <v>1.7999999999999999E-2</v>
      </c>
      <c r="H2" s="135">
        <v>3.4000000000000002E-2</v>
      </c>
      <c r="I2" s="135">
        <v>2.8000000000000001E-2</v>
      </c>
      <c r="J2" s="135">
        <v>2.1000000000000001E-2</v>
      </c>
      <c r="L2" s="136" t="s">
        <v>7</v>
      </c>
      <c r="M2" s="137">
        <f>157070</f>
        <v>157070</v>
      </c>
      <c r="N2" s="138">
        <f>M2+(M2*$G$2)</f>
        <v>159897.26</v>
      </c>
      <c r="O2" s="139">
        <f>N2*(H2+1)</f>
        <v>165333.76684000003</v>
      </c>
      <c r="P2" s="139">
        <f>O2*(I2+1)</f>
        <v>169963.11231152003</v>
      </c>
      <c r="Q2" s="139">
        <f>P2*(J2+1)</f>
        <v>173532.33767006194</v>
      </c>
    </row>
    <row r="3" spans="1:17" x14ac:dyDescent="0.25">
      <c r="A3" s="140" t="s">
        <v>8</v>
      </c>
      <c r="B3" s="129"/>
      <c r="C3" s="141" t="s">
        <v>9</v>
      </c>
      <c r="D3" s="141" t="s">
        <v>10</v>
      </c>
      <c r="E3" s="141" t="s">
        <v>11</v>
      </c>
      <c r="F3" s="141" t="s">
        <v>12</v>
      </c>
      <c r="G3" s="141" t="s">
        <v>13</v>
      </c>
      <c r="H3" s="141" t="s">
        <v>14</v>
      </c>
      <c r="I3" s="141" t="s">
        <v>15</v>
      </c>
      <c r="J3" s="141" t="s">
        <v>16</v>
      </c>
    </row>
    <row r="4" spans="1:17" x14ac:dyDescent="0.25">
      <c r="A4" t="s">
        <v>17</v>
      </c>
      <c r="B4" t="s">
        <v>18</v>
      </c>
      <c r="C4" s="7">
        <v>121128.51516480002</v>
      </c>
      <c r="D4" s="142">
        <f>C4+(C4*$D$2)</f>
        <v>122339.80031644802</v>
      </c>
      <c r="E4" s="143">
        <v>122340</v>
      </c>
      <c r="F4" s="144">
        <f>E4+(E4*$F$2)</f>
        <v>124175.1</v>
      </c>
      <c r="G4" s="144">
        <f>F4+(F4*$G$2)</f>
        <v>126410.25180000001</v>
      </c>
      <c r="H4" s="144">
        <f>G4+(G4*$H$2)</f>
        <v>130708.20036120001</v>
      </c>
      <c r="I4" s="144">
        <f>H4+(H4*$I$2)</f>
        <v>134368.0299713136</v>
      </c>
      <c r="J4" s="144">
        <f>I4+(I4*$J$2)</f>
        <v>137189.75860071118</v>
      </c>
    </row>
    <row r="5" spans="1:17" x14ac:dyDescent="0.25">
      <c r="A5" t="s">
        <v>19</v>
      </c>
      <c r="B5" t="s">
        <v>20</v>
      </c>
      <c r="C5" s="7">
        <v>136322.520345</v>
      </c>
      <c r="D5" s="142">
        <f>C5+(C5*$D$2)</f>
        <v>137685.74554845001</v>
      </c>
      <c r="E5" s="143">
        <v>137686</v>
      </c>
      <c r="F5" s="144">
        <f t="shared" ref="F5:F10" si="0">E5+(E5*$F$2)</f>
        <v>139751.29</v>
      </c>
      <c r="G5" s="144">
        <f t="shared" ref="G5:G10" si="1">F5+(F5*$G$2)</f>
        <v>142266.81322000001</v>
      </c>
      <c r="H5" s="144">
        <f t="shared" ref="H5:H10" si="2">G5+(G5*$H$2)</f>
        <v>147103.88486948001</v>
      </c>
      <c r="I5" s="144">
        <f t="shared" ref="I5:I10" si="3">H5+(H5*$I$2)</f>
        <v>151222.79364582544</v>
      </c>
      <c r="J5" s="144">
        <f t="shared" ref="J5:J10" si="4">I5+(I5*$J$2)</f>
        <v>154398.47231238778</v>
      </c>
    </row>
    <row r="6" spans="1:17" x14ac:dyDescent="0.25">
      <c r="A6" s="145" t="s">
        <v>21</v>
      </c>
      <c r="B6" s="145" t="s">
        <v>22</v>
      </c>
      <c r="C6" s="146">
        <v>155083.5</v>
      </c>
      <c r="D6" s="142">
        <f>C6+(C6*$D$2)</f>
        <v>156634.33499999999</v>
      </c>
      <c r="E6" s="143">
        <v>156634</v>
      </c>
      <c r="F6" s="144">
        <f t="shared" si="0"/>
        <v>158983.51</v>
      </c>
      <c r="G6" s="144">
        <f t="shared" si="1"/>
        <v>161845.21318000002</v>
      </c>
      <c r="H6" s="144">
        <f t="shared" si="2"/>
        <v>167347.95042812004</v>
      </c>
      <c r="I6" s="144">
        <f t="shared" si="3"/>
        <v>172033.69304010741</v>
      </c>
      <c r="J6" s="144">
        <f t="shared" si="4"/>
        <v>175646.40059394966</v>
      </c>
    </row>
    <row r="7" spans="1:17" x14ac:dyDescent="0.25">
      <c r="A7" s="145" t="s">
        <v>23</v>
      </c>
      <c r="B7" s="145" t="s">
        <v>24</v>
      </c>
      <c r="C7" s="146"/>
      <c r="D7" s="142"/>
      <c r="E7" s="143"/>
      <c r="F7" s="144"/>
      <c r="G7" s="144">
        <v>129194.91445</v>
      </c>
      <c r="H7" s="144">
        <f t="shared" si="2"/>
        <v>133587.54154129999</v>
      </c>
      <c r="I7" s="144">
        <f t="shared" si="3"/>
        <v>137327.99270445638</v>
      </c>
      <c r="J7" s="144">
        <f t="shared" si="4"/>
        <v>140211.88055124995</v>
      </c>
    </row>
    <row r="8" spans="1:17" x14ac:dyDescent="0.25">
      <c r="A8" s="145" t="s">
        <v>25</v>
      </c>
      <c r="B8" s="145" t="s">
        <v>26</v>
      </c>
      <c r="C8" s="146">
        <v>252618</v>
      </c>
      <c r="D8" s="147">
        <v>209360</v>
      </c>
      <c r="E8" s="143">
        <v>209360</v>
      </c>
      <c r="F8" s="144">
        <f t="shared" si="0"/>
        <v>212500.4</v>
      </c>
      <c r="G8" s="144">
        <f t="shared" si="1"/>
        <v>216325.40719999999</v>
      </c>
      <c r="H8" s="144">
        <f t="shared" si="2"/>
        <v>223680.47104479998</v>
      </c>
      <c r="I8" s="144">
        <f t="shared" si="3"/>
        <v>229943.52423405438</v>
      </c>
      <c r="J8" s="144">
        <f t="shared" si="4"/>
        <v>234772.33824296953</v>
      </c>
    </row>
    <row r="9" spans="1:17" x14ac:dyDescent="0.25">
      <c r="A9" s="145" t="s">
        <v>27</v>
      </c>
      <c r="B9" s="145" t="s">
        <v>28</v>
      </c>
      <c r="C9" s="146"/>
      <c r="D9" s="147"/>
      <c r="E9" s="143"/>
      <c r="F9" s="144"/>
      <c r="G9" s="144">
        <v>143648.29521000001</v>
      </c>
      <c r="H9" s="144">
        <f t="shared" si="2"/>
        <v>148532.33724714001</v>
      </c>
      <c r="I9" s="144">
        <f t="shared" si="3"/>
        <v>152691.24269005994</v>
      </c>
      <c r="J9" s="144">
        <f t="shared" si="4"/>
        <v>155897.75878655119</v>
      </c>
    </row>
    <row r="10" spans="1:17" x14ac:dyDescent="0.25">
      <c r="A10" s="145" t="s">
        <v>29</v>
      </c>
      <c r="B10" s="145" t="s">
        <v>30</v>
      </c>
      <c r="C10" s="146">
        <v>142520</v>
      </c>
      <c r="D10" s="142">
        <f>C10+(C10*$D$2)</f>
        <v>143945.20000000001</v>
      </c>
      <c r="E10" s="143">
        <v>143945</v>
      </c>
      <c r="F10" s="144">
        <f t="shared" si="0"/>
        <v>146104.17499999999</v>
      </c>
      <c r="G10" s="144">
        <f t="shared" si="1"/>
        <v>148734.05015</v>
      </c>
      <c r="H10" s="144">
        <f t="shared" si="2"/>
        <v>153791.0078551</v>
      </c>
      <c r="I10" s="144">
        <f t="shared" si="3"/>
        <v>158097.15607504282</v>
      </c>
      <c r="J10" s="144">
        <f t="shared" si="4"/>
        <v>161417.19635261872</v>
      </c>
    </row>
    <row r="11" spans="1:17" x14ac:dyDescent="0.25">
      <c r="A11" s="145"/>
      <c r="B11" s="148"/>
      <c r="C11" s="146"/>
      <c r="D11" s="142"/>
      <c r="E11" s="143"/>
      <c r="F11" s="142"/>
      <c r="G11" s="142"/>
      <c r="H11" s="144"/>
      <c r="I11" s="144"/>
      <c r="J11" s="144"/>
    </row>
    <row r="12" spans="1:17" x14ac:dyDescent="0.25">
      <c r="A12" s="145" t="s">
        <v>31</v>
      </c>
      <c r="B12" s="145" t="s">
        <v>32</v>
      </c>
      <c r="C12" s="146"/>
      <c r="D12" s="142">
        <v>8711</v>
      </c>
      <c r="E12" s="143">
        <v>8711</v>
      </c>
      <c r="F12" s="144">
        <v>8841</v>
      </c>
      <c r="G12" s="144">
        <v>9001</v>
      </c>
      <c r="H12" s="149">
        <v>9302</v>
      </c>
      <c r="I12" s="144">
        <f>H12+(H12*$I$2)</f>
        <v>9562.4560000000001</v>
      </c>
      <c r="J12" s="144">
        <f>I12+(I12*$J$2)</f>
        <v>9763.2675760000002</v>
      </c>
      <c r="K12" s="136"/>
    </row>
    <row r="15" spans="1:17" ht="23.25" x14ac:dyDescent="0.35">
      <c r="A15" s="346" t="s">
        <v>33</v>
      </c>
      <c r="B15" s="346"/>
      <c r="C15" s="129"/>
      <c r="D15" s="129" t="s">
        <v>1</v>
      </c>
      <c r="E15" s="129" t="s">
        <v>1</v>
      </c>
      <c r="F15" s="129" t="s">
        <v>1</v>
      </c>
      <c r="G15" s="129" t="s">
        <v>1</v>
      </c>
      <c r="H15" s="129" t="s">
        <v>1</v>
      </c>
      <c r="I15" s="129" t="s">
        <v>1</v>
      </c>
      <c r="J15" s="129" t="s">
        <v>1</v>
      </c>
    </row>
    <row r="16" spans="1:17" x14ac:dyDescent="0.25">
      <c r="D16" s="133">
        <v>0.01</v>
      </c>
      <c r="E16" s="133">
        <v>0</v>
      </c>
      <c r="F16" s="134">
        <v>1.4999999999999999E-2</v>
      </c>
      <c r="G16" s="134">
        <v>1.7999999999999999E-2</v>
      </c>
      <c r="H16" s="135">
        <v>3.4000000000000002E-2</v>
      </c>
      <c r="I16" s="135">
        <v>2.8000000000000001E-2</v>
      </c>
      <c r="J16" s="135">
        <v>2.1000000000000001E-2</v>
      </c>
    </row>
    <row r="17" spans="1:10" x14ac:dyDescent="0.25">
      <c r="A17" s="140" t="s">
        <v>34</v>
      </c>
      <c r="B17" s="129"/>
      <c r="C17" s="141" t="s">
        <v>9</v>
      </c>
      <c r="D17" s="141" t="s">
        <v>10</v>
      </c>
      <c r="E17" s="141" t="s">
        <v>11</v>
      </c>
      <c r="F17" s="141" t="s">
        <v>12</v>
      </c>
      <c r="G17" s="141" t="s">
        <v>13</v>
      </c>
      <c r="H17" s="141" t="s">
        <v>14</v>
      </c>
      <c r="I17" s="141" t="s">
        <v>15</v>
      </c>
      <c r="J17" s="141" t="s">
        <v>16</v>
      </c>
    </row>
    <row r="19" spans="1:10" x14ac:dyDescent="0.25">
      <c r="A19" s="6" t="s">
        <v>35</v>
      </c>
      <c r="F19" s="150"/>
      <c r="G19" s="150"/>
      <c r="H19" s="150"/>
      <c r="I19" s="150"/>
      <c r="J19" s="150"/>
    </row>
    <row r="20" spans="1:10" x14ac:dyDescent="0.25">
      <c r="A20" t="s">
        <v>36</v>
      </c>
      <c r="B20" s="7"/>
      <c r="C20" s="7">
        <v>242732.93799999999</v>
      </c>
      <c r="D20" s="142">
        <f>C20+(C20*$D$16)</f>
        <v>245160.26738</v>
      </c>
      <c r="E20" s="143">
        <v>245160</v>
      </c>
      <c r="F20" s="144">
        <f>E20+(E20*$F$16)</f>
        <v>248837.4</v>
      </c>
      <c r="G20" s="144">
        <f>F20+(F20*$G$16)</f>
        <v>253316.47320000001</v>
      </c>
      <c r="H20" s="144">
        <f>G20+(G20*$H$16)</f>
        <v>261929.23328879999</v>
      </c>
      <c r="I20" s="144">
        <f>H20+(H20*$I$16)</f>
        <v>269263.25182088639</v>
      </c>
      <c r="J20" s="144">
        <f>I20+(I20*$J$16)</f>
        <v>274917.78010912501</v>
      </c>
    </row>
    <row r="21" spans="1:10" x14ac:dyDescent="0.25">
      <c r="A21" t="s">
        <v>37</v>
      </c>
      <c r="B21" s="7"/>
      <c r="C21" s="7">
        <v>275963.51199999999</v>
      </c>
      <c r="D21" s="142">
        <f>C21+(C21*$D$16)</f>
        <v>278723.14711999998</v>
      </c>
      <c r="E21" s="143">
        <v>278723</v>
      </c>
      <c r="F21" s="144">
        <f t="shared" ref="F21:F23" si="5">E21+(E21*$F$16)</f>
        <v>282903.84499999997</v>
      </c>
      <c r="G21" s="144">
        <f t="shared" ref="G21:G23" si="6">F21+(F21*$G$16)</f>
        <v>287996.11420999997</v>
      </c>
      <c r="H21" s="144">
        <f t="shared" ref="H21:H40" si="7">G21+(G21*$H$16)</f>
        <v>297787.98209313996</v>
      </c>
      <c r="I21" s="144">
        <f t="shared" ref="I21:I41" si="8">H21+(H21*$I$16)</f>
        <v>306126.04559174785</v>
      </c>
      <c r="J21" s="144">
        <f t="shared" ref="J21:J23" si="9">I21+(I21*$J$16)</f>
        <v>312554.69254917454</v>
      </c>
    </row>
    <row r="22" spans="1:10" x14ac:dyDescent="0.25">
      <c r="A22" t="s">
        <v>38</v>
      </c>
      <c r="B22" s="7"/>
      <c r="C22" s="7">
        <v>353500.5</v>
      </c>
      <c r="D22" s="142">
        <f>C22+(C22*$D$16)</f>
        <v>357035.505</v>
      </c>
      <c r="E22" s="143">
        <v>357036</v>
      </c>
      <c r="F22" s="144">
        <f t="shared" si="5"/>
        <v>362391.54</v>
      </c>
      <c r="G22" s="144">
        <f t="shared" si="6"/>
        <v>368914.58771999995</v>
      </c>
      <c r="H22" s="144">
        <f t="shared" si="7"/>
        <v>381457.68370247993</v>
      </c>
      <c r="I22" s="144">
        <f t="shared" si="8"/>
        <v>392138.49884614936</v>
      </c>
      <c r="J22" s="144">
        <f t="shared" si="9"/>
        <v>400373.40732191852</v>
      </c>
    </row>
    <row r="23" spans="1:10" x14ac:dyDescent="0.25">
      <c r="A23" t="s">
        <v>39</v>
      </c>
      <c r="B23" s="7"/>
      <c r="C23" s="7">
        <v>450422.24400000001</v>
      </c>
      <c r="D23" s="142">
        <f>C23+(C23*$D$16)</f>
        <v>454926.46643999999</v>
      </c>
      <c r="E23" s="143">
        <v>454926.46643999999</v>
      </c>
      <c r="F23" s="144">
        <f t="shared" si="5"/>
        <v>461750.36343659996</v>
      </c>
      <c r="G23" s="144">
        <f t="shared" si="6"/>
        <v>470061.86997845874</v>
      </c>
      <c r="H23" s="144">
        <f t="shared" si="7"/>
        <v>486043.97355772636</v>
      </c>
      <c r="I23" s="144">
        <f t="shared" si="8"/>
        <v>499653.20481734269</v>
      </c>
      <c r="J23" s="144">
        <f t="shared" si="9"/>
        <v>510145.92211850686</v>
      </c>
    </row>
    <row r="24" spans="1:10" x14ac:dyDescent="0.25">
      <c r="A24" t="s">
        <v>40</v>
      </c>
      <c r="D24" s="7"/>
      <c r="E24" s="151"/>
      <c r="F24" s="150"/>
      <c r="G24" s="150"/>
      <c r="H24" s="150"/>
      <c r="I24" s="151"/>
      <c r="J24" s="151"/>
    </row>
    <row r="25" spans="1:10" x14ac:dyDescent="0.25">
      <c r="D25" s="7"/>
      <c r="E25" s="151"/>
      <c r="F25" s="150"/>
      <c r="G25" s="150"/>
      <c r="H25" s="150"/>
      <c r="I25" s="151"/>
      <c r="J25" s="151"/>
    </row>
    <row r="26" spans="1:10" x14ac:dyDescent="0.25">
      <c r="A26" s="6" t="s">
        <v>41</v>
      </c>
      <c r="D26" s="7"/>
      <c r="E26" s="151"/>
      <c r="F26" s="150"/>
      <c r="G26" s="150"/>
      <c r="H26" s="150"/>
      <c r="I26" s="151"/>
      <c r="J26" s="151"/>
    </row>
    <row r="27" spans="1:10" x14ac:dyDescent="0.25">
      <c r="A27" t="s">
        <v>42</v>
      </c>
      <c r="B27" s="7"/>
      <c r="C27" s="7">
        <v>238187.568</v>
      </c>
      <c r="D27" s="142">
        <f>C27+(C27*$D$16)</f>
        <v>240569.44368</v>
      </c>
      <c r="E27" s="143">
        <v>240569</v>
      </c>
      <c r="F27" s="144">
        <f>E27+(E27*$F$16)</f>
        <v>244177.535</v>
      </c>
      <c r="G27" s="144">
        <f t="shared" ref="G27:G30" si="10">F27+(F27*$G$16)</f>
        <v>248572.73063000001</v>
      </c>
      <c r="H27" s="144">
        <f t="shared" si="7"/>
        <v>257024.20347142001</v>
      </c>
      <c r="I27" s="144">
        <f t="shared" si="8"/>
        <v>264220.88116861979</v>
      </c>
      <c r="J27" s="144">
        <f>I27+(I27*$J$16)</f>
        <v>269769.5196731608</v>
      </c>
    </row>
    <row r="28" spans="1:10" x14ac:dyDescent="0.25">
      <c r="A28" t="s">
        <v>43</v>
      </c>
      <c r="B28" s="7"/>
      <c r="C28" s="7">
        <v>271418.14199999999</v>
      </c>
      <c r="D28" s="142">
        <f>C28+(C28*$D$16)</f>
        <v>274132.32341999997</v>
      </c>
      <c r="E28" s="143">
        <v>274132</v>
      </c>
      <c r="F28" s="144">
        <f t="shared" ref="F28:F30" si="11">E28+(E28*$F$16)</f>
        <v>278243.98</v>
      </c>
      <c r="G28" s="144">
        <f t="shared" si="10"/>
        <v>283252.37163999997</v>
      </c>
      <c r="H28" s="144">
        <f t="shared" si="7"/>
        <v>292882.95227575995</v>
      </c>
      <c r="I28" s="144">
        <f t="shared" si="8"/>
        <v>301083.67493948125</v>
      </c>
      <c r="J28" s="144">
        <f t="shared" ref="J28:J30" si="12">I28+(I28*$J$16)</f>
        <v>307406.43211321038</v>
      </c>
    </row>
    <row r="29" spans="1:10" x14ac:dyDescent="0.25">
      <c r="A29" t="s">
        <v>44</v>
      </c>
      <c r="B29" s="7"/>
      <c r="C29" s="7">
        <v>348955.13</v>
      </c>
      <c r="D29" s="142">
        <f>C29+(C29*$D$16)</f>
        <v>352444.6813</v>
      </c>
      <c r="E29" s="143">
        <v>352445</v>
      </c>
      <c r="F29" s="144">
        <f t="shared" si="11"/>
        <v>357731.67499999999</v>
      </c>
      <c r="G29" s="144">
        <f t="shared" si="10"/>
        <v>364170.84515000001</v>
      </c>
      <c r="H29" s="144">
        <f t="shared" si="7"/>
        <v>376552.65388510004</v>
      </c>
      <c r="I29" s="144">
        <f t="shared" si="8"/>
        <v>387096.12819388282</v>
      </c>
      <c r="J29" s="144">
        <f t="shared" si="12"/>
        <v>395225.14688595437</v>
      </c>
    </row>
    <row r="30" spans="1:10" x14ac:dyDescent="0.25">
      <c r="A30" t="s">
        <v>45</v>
      </c>
      <c r="B30" s="7"/>
      <c r="C30" s="7">
        <v>445876.87400000001</v>
      </c>
      <c r="D30" s="142">
        <f>C30+(C30*$D$16)</f>
        <v>450335.64274000004</v>
      </c>
      <c r="E30" s="143">
        <v>450336</v>
      </c>
      <c r="F30" s="144">
        <f t="shared" si="11"/>
        <v>457091.04</v>
      </c>
      <c r="G30" s="144">
        <f t="shared" si="10"/>
        <v>465318.67871999997</v>
      </c>
      <c r="H30" s="144">
        <f t="shared" si="7"/>
        <v>481139.51379647997</v>
      </c>
      <c r="I30" s="144">
        <f t="shared" si="8"/>
        <v>494611.42018278141</v>
      </c>
      <c r="J30" s="144">
        <f t="shared" si="12"/>
        <v>504998.26000661985</v>
      </c>
    </row>
    <row r="31" spans="1:10" x14ac:dyDescent="0.25">
      <c r="A31" t="s">
        <v>46</v>
      </c>
      <c r="D31" s="7"/>
      <c r="E31" s="151"/>
      <c r="F31" s="150"/>
      <c r="G31" s="150"/>
      <c r="H31" s="150"/>
      <c r="I31" s="151"/>
      <c r="J31" s="151"/>
    </row>
    <row r="32" spans="1:10" x14ac:dyDescent="0.25">
      <c r="D32" s="7"/>
      <c r="E32" s="151"/>
      <c r="F32" s="150"/>
      <c r="G32" s="150"/>
      <c r="H32" s="150"/>
      <c r="I32" s="151"/>
      <c r="J32" s="151"/>
    </row>
    <row r="33" spans="1:12" x14ac:dyDescent="0.25">
      <c r="A33" s="6" t="s">
        <v>47</v>
      </c>
      <c r="D33" s="7"/>
      <c r="E33" s="151"/>
      <c r="F33" s="150"/>
      <c r="G33" s="150"/>
      <c r="H33" s="150"/>
      <c r="I33" s="151"/>
      <c r="J33" s="151"/>
    </row>
    <row r="34" spans="1:12" x14ac:dyDescent="0.25">
      <c r="A34" t="s">
        <v>48</v>
      </c>
      <c r="B34" s="7"/>
      <c r="C34" s="7">
        <v>283642.28600000002</v>
      </c>
      <c r="D34" s="142">
        <f>C34+(C34*$D$16)</f>
        <v>286478.70886000001</v>
      </c>
      <c r="E34" s="143">
        <v>286479</v>
      </c>
      <c r="F34" s="144">
        <f>E34+(E34*$F$16)</f>
        <v>290776.185</v>
      </c>
      <c r="G34" s="144">
        <f t="shared" ref="G34:G37" si="13">F34+(F34*$G$16)</f>
        <v>296010.15632999997</v>
      </c>
      <c r="H34" s="144">
        <f t="shared" si="7"/>
        <v>306074.50164521998</v>
      </c>
      <c r="I34" s="144">
        <f t="shared" si="8"/>
        <v>314644.58769128611</v>
      </c>
      <c r="J34" s="144">
        <f>I34+(I34*$J$16)</f>
        <v>321252.12403280311</v>
      </c>
    </row>
    <row r="35" spans="1:12" x14ac:dyDescent="0.25">
      <c r="A35" t="s">
        <v>49</v>
      </c>
      <c r="B35" s="7"/>
      <c r="C35" s="7">
        <v>316872.86</v>
      </c>
      <c r="D35" s="142">
        <f>C35+(C35*$D$16)</f>
        <v>320041.58859999996</v>
      </c>
      <c r="E35" s="143">
        <v>320042</v>
      </c>
      <c r="F35" s="144">
        <f t="shared" ref="F35:F37" si="14">E35+(E35*$F$16)</f>
        <v>324842.63</v>
      </c>
      <c r="G35" s="144">
        <f t="shared" si="13"/>
        <v>330689.79733999999</v>
      </c>
      <c r="H35" s="144">
        <f t="shared" si="7"/>
        <v>341933.25044956</v>
      </c>
      <c r="I35" s="144">
        <f t="shared" si="8"/>
        <v>351507.38146214769</v>
      </c>
      <c r="J35" s="144">
        <f>I35+(I35*$J$16)</f>
        <v>358889.03647285281</v>
      </c>
    </row>
    <row r="36" spans="1:12" x14ac:dyDescent="0.25">
      <c r="A36" t="s">
        <v>50</v>
      </c>
      <c r="B36" s="7"/>
      <c r="C36" s="7">
        <v>394410.86599999998</v>
      </c>
      <c r="D36" s="142">
        <f>C36+(C36*$D$16)</f>
        <v>398354.97466000001</v>
      </c>
      <c r="E36" s="143">
        <v>398355</v>
      </c>
      <c r="F36" s="144">
        <f t="shared" si="14"/>
        <v>404330.32500000001</v>
      </c>
      <c r="G36" s="144">
        <f t="shared" si="13"/>
        <v>411608.27085000003</v>
      </c>
      <c r="H36" s="144">
        <f t="shared" si="7"/>
        <v>425602.95205890003</v>
      </c>
      <c r="I36" s="144">
        <f t="shared" si="8"/>
        <v>437519.83471654926</v>
      </c>
      <c r="J36" s="144">
        <f t="shared" ref="J36:J37" si="15">I36+(I36*$J$16)</f>
        <v>446707.7512455968</v>
      </c>
    </row>
    <row r="37" spans="1:12" x14ac:dyDescent="0.25">
      <c r="A37" t="s">
        <v>51</v>
      </c>
      <c r="B37" s="7"/>
      <c r="C37" s="7">
        <v>491332.61</v>
      </c>
      <c r="D37" s="142">
        <f>C37+(C37*$D$16)</f>
        <v>496245.93609999999</v>
      </c>
      <c r="E37" s="143">
        <v>496246</v>
      </c>
      <c r="F37" s="144">
        <f t="shared" si="14"/>
        <v>503689.69</v>
      </c>
      <c r="G37" s="144">
        <f t="shared" si="13"/>
        <v>512756.10441999999</v>
      </c>
      <c r="H37" s="144">
        <f t="shared" si="7"/>
        <v>530189.81197028002</v>
      </c>
      <c r="I37" s="144">
        <f t="shared" si="8"/>
        <v>545035.12670544791</v>
      </c>
      <c r="J37" s="144">
        <f t="shared" si="15"/>
        <v>556480.86436626234</v>
      </c>
    </row>
    <row r="38" spans="1:12" x14ac:dyDescent="0.25">
      <c r="A38" t="s">
        <v>52</v>
      </c>
      <c r="D38" s="7"/>
      <c r="E38" s="151"/>
      <c r="F38" s="150"/>
      <c r="G38" s="150"/>
      <c r="H38" s="150"/>
      <c r="I38" s="151"/>
      <c r="J38" s="151"/>
    </row>
    <row r="39" spans="1:12" x14ac:dyDescent="0.25">
      <c r="B39" s="7"/>
      <c r="C39" s="7"/>
      <c r="E39" s="151"/>
      <c r="F39" s="150"/>
      <c r="G39" s="150"/>
      <c r="H39" s="150"/>
      <c r="I39" s="151"/>
      <c r="J39" s="151"/>
    </row>
    <row r="40" spans="1:12" x14ac:dyDescent="0.25">
      <c r="A40" s="152" t="s">
        <v>53</v>
      </c>
      <c r="B40" s="153" t="s">
        <v>54</v>
      </c>
      <c r="C40" s="7">
        <v>93554</v>
      </c>
      <c r="D40" s="142">
        <f>C40+(C40*$D$16)</f>
        <v>94489.54</v>
      </c>
      <c r="E40" s="143">
        <v>94490</v>
      </c>
      <c r="F40" s="144">
        <f t="shared" ref="F40" si="16">E40+(E40*$F$16)</f>
        <v>95907.35</v>
      </c>
      <c r="G40" s="144">
        <f t="shared" ref="G40" si="17">F40+(F40*$G$16)</f>
        <v>97633.6823</v>
      </c>
      <c r="H40" s="144">
        <f t="shared" si="7"/>
        <v>100953.22749819999</v>
      </c>
      <c r="I40" s="144">
        <f t="shared" si="8"/>
        <v>103779.9178681496</v>
      </c>
      <c r="J40" s="144">
        <f>I40+(I40*$J$16)</f>
        <v>105959.29614338074</v>
      </c>
      <c r="L40" s="151"/>
    </row>
    <row r="41" spans="1:12" x14ac:dyDescent="0.25">
      <c r="A41" s="152" t="s">
        <v>55</v>
      </c>
      <c r="B41" s="153" t="s">
        <v>56</v>
      </c>
      <c r="C41" s="154">
        <v>4312</v>
      </c>
      <c r="D41" s="142">
        <f>8711/2</f>
        <v>4355.5</v>
      </c>
      <c r="E41" s="143">
        <f>8711</f>
        <v>8711</v>
      </c>
      <c r="F41" s="144">
        <v>8841</v>
      </c>
      <c r="G41" s="144">
        <v>9001</v>
      </c>
      <c r="H41" s="144">
        <v>9302</v>
      </c>
      <c r="I41" s="144">
        <f t="shared" si="8"/>
        <v>9562.4560000000001</v>
      </c>
      <c r="J41" s="144">
        <f>I41+(I41*$J$16)</f>
        <v>9763.2675760000002</v>
      </c>
    </row>
    <row r="42" spans="1:12" x14ac:dyDescent="0.25">
      <c r="B42" s="7"/>
      <c r="C42" s="7"/>
      <c r="E42" s="151"/>
      <c r="F42" s="150"/>
      <c r="G42" s="150"/>
      <c r="H42" s="150"/>
      <c r="I42" s="150"/>
      <c r="J42" s="150"/>
    </row>
    <row r="43" spans="1:12" x14ac:dyDescent="0.25">
      <c r="F43" s="150"/>
      <c r="G43" s="150"/>
      <c r="H43" s="150"/>
      <c r="I43" s="150"/>
      <c r="J43" s="150"/>
    </row>
    <row r="44" spans="1:12" x14ac:dyDescent="0.25">
      <c r="F44" s="150"/>
      <c r="G44" s="150"/>
      <c r="H44" s="150"/>
      <c r="I44" s="150"/>
      <c r="J44" s="150"/>
    </row>
    <row r="45" spans="1:12" x14ac:dyDescent="0.25">
      <c r="F45" s="150"/>
      <c r="G45" s="150"/>
      <c r="H45" s="150"/>
      <c r="I45" s="150"/>
      <c r="J45" s="150"/>
    </row>
    <row r="46" spans="1:12" x14ac:dyDescent="0.25">
      <c r="F46" s="150"/>
      <c r="G46" s="150"/>
      <c r="H46" s="150"/>
      <c r="I46" s="150"/>
      <c r="J46" s="150"/>
    </row>
    <row r="47" spans="1:12" x14ac:dyDescent="0.25">
      <c r="C47" s="7"/>
      <c r="F47" s="150"/>
      <c r="G47" s="150"/>
      <c r="H47" s="150"/>
      <c r="I47" s="150"/>
      <c r="J47" s="150"/>
    </row>
    <row r="48" spans="1:12" x14ac:dyDescent="0.25">
      <c r="C48" s="154"/>
    </row>
  </sheetData>
  <mergeCells count="2">
    <mergeCell ref="A1:B1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8"/>
  <sheetViews>
    <sheetView zoomScale="108" zoomScaleNormal="108" workbookViewId="0">
      <selection activeCell="K34" sqref="K34"/>
    </sheetView>
  </sheetViews>
  <sheetFormatPr defaultColWidth="8.7109375" defaultRowHeight="17.25" customHeight="1" x14ac:dyDescent="0.25"/>
  <cols>
    <col min="1" max="1" width="54.85546875" customWidth="1"/>
    <col min="2" max="2" width="19.85546875" customWidth="1"/>
    <col min="3" max="3" width="19.28515625" customWidth="1"/>
  </cols>
  <sheetData>
    <row r="1" spans="1:6" ht="18" customHeight="1" x14ac:dyDescent="0.25"/>
    <row r="2" spans="1:6" ht="18" customHeight="1" x14ac:dyDescent="0.25">
      <c r="A2" s="6" t="s">
        <v>150</v>
      </c>
    </row>
    <row r="3" spans="1:6" ht="18" customHeight="1" x14ac:dyDescent="0.25">
      <c r="A3" s="6" t="s">
        <v>151</v>
      </c>
    </row>
    <row r="4" spans="1:6" ht="18" customHeight="1" x14ac:dyDescent="0.25">
      <c r="A4" s="6" t="s">
        <v>152</v>
      </c>
      <c r="B4" t="s">
        <v>153</v>
      </c>
      <c r="C4" t="s">
        <v>154</v>
      </c>
    </row>
    <row r="5" spans="1:6" ht="18" customHeight="1" x14ac:dyDescent="0.25">
      <c r="B5" t="s">
        <v>155</v>
      </c>
      <c r="C5" t="s">
        <v>156</v>
      </c>
    </row>
    <row r="6" spans="1:6" ht="18" customHeight="1" x14ac:dyDescent="0.25">
      <c r="A6" t="s">
        <v>157</v>
      </c>
      <c r="B6" s="7">
        <v>170388</v>
      </c>
      <c r="C6" s="7">
        <v>180611</v>
      </c>
    </row>
    <row r="7" spans="1:6" ht="18" customHeight="1" x14ac:dyDescent="0.25">
      <c r="A7" t="s">
        <v>158</v>
      </c>
      <c r="B7" s="7">
        <v>258984</v>
      </c>
      <c r="C7" s="7">
        <v>274523</v>
      </c>
    </row>
    <row r="8" spans="1:6" ht="18" customHeight="1" x14ac:dyDescent="0.25">
      <c r="A8" t="s">
        <v>159</v>
      </c>
      <c r="B8" s="7">
        <v>258984</v>
      </c>
      <c r="C8" s="7">
        <v>274523</v>
      </c>
    </row>
    <row r="9" spans="1:6" ht="18" customHeight="1" x14ac:dyDescent="0.25">
      <c r="E9" s="6"/>
      <c r="F9" s="6"/>
    </row>
    <row r="10" spans="1:6" ht="18" customHeight="1" x14ac:dyDescent="0.25">
      <c r="A10" s="6" t="s">
        <v>84</v>
      </c>
      <c r="B10" t="s">
        <v>153</v>
      </c>
      <c r="C10" t="s">
        <v>154</v>
      </c>
    </row>
    <row r="11" spans="1:6" ht="17.25" customHeight="1" x14ac:dyDescent="0.25">
      <c r="B11" t="s">
        <v>155</v>
      </c>
      <c r="C11" t="s">
        <v>156</v>
      </c>
    </row>
    <row r="12" spans="1:6" ht="17.25" customHeight="1" x14ac:dyDescent="0.25">
      <c r="A12" t="s">
        <v>160</v>
      </c>
      <c r="B12" s="7">
        <v>144317</v>
      </c>
      <c r="C12" s="7">
        <v>152976</v>
      </c>
    </row>
    <row r="13" spans="1:6" ht="17.25" customHeight="1" x14ac:dyDescent="0.25">
      <c r="A13" t="s">
        <v>161</v>
      </c>
      <c r="B13" s="7">
        <v>144317</v>
      </c>
      <c r="C13" s="7">
        <v>152976</v>
      </c>
    </row>
    <row r="17" spans="1:3" ht="17.25" customHeight="1" x14ac:dyDescent="0.25">
      <c r="A17" s="6" t="s">
        <v>90</v>
      </c>
      <c r="B17" t="s">
        <v>153</v>
      </c>
      <c r="C17" t="s">
        <v>154</v>
      </c>
    </row>
    <row r="18" spans="1:3" ht="17.25" customHeight="1" x14ac:dyDescent="0.25">
      <c r="B18" t="s">
        <v>155</v>
      </c>
      <c r="C18" t="s">
        <v>156</v>
      </c>
    </row>
    <row r="19" spans="1:3" ht="17.25" customHeight="1" x14ac:dyDescent="0.25">
      <c r="A19" t="s">
        <v>162</v>
      </c>
    </row>
    <row r="20" spans="1:3" ht="17.25" customHeight="1" x14ac:dyDescent="0.25">
      <c r="A20" t="s">
        <v>163</v>
      </c>
      <c r="B20" s="7">
        <v>118044</v>
      </c>
      <c r="C20" s="7">
        <v>125127</v>
      </c>
    </row>
    <row r="21" spans="1:3" ht="17.25" customHeight="1" x14ac:dyDescent="0.25">
      <c r="A21" t="s">
        <v>164</v>
      </c>
      <c r="B21" s="7">
        <v>160668</v>
      </c>
      <c r="C21" s="7">
        <v>170308</v>
      </c>
    </row>
    <row r="22" spans="1:3" ht="16.5" customHeight="1" x14ac:dyDescent="0.25">
      <c r="A22" t="s">
        <v>165</v>
      </c>
      <c r="B22" s="7">
        <v>187212</v>
      </c>
      <c r="C22" s="7">
        <v>198445</v>
      </c>
    </row>
    <row r="23" spans="1:3" ht="17.25" customHeight="1" x14ac:dyDescent="0.25">
      <c r="A23" t="s">
        <v>166</v>
      </c>
      <c r="B23" s="7">
        <v>123744</v>
      </c>
      <c r="C23" s="7">
        <v>131169</v>
      </c>
    </row>
    <row r="24" spans="1:3" ht="18" customHeight="1" x14ac:dyDescent="0.25">
      <c r="A24" t="s">
        <v>167</v>
      </c>
      <c r="B24" s="7">
        <v>176628</v>
      </c>
      <c r="C24" s="7">
        <v>187226</v>
      </c>
    </row>
    <row r="25" spans="1:3" ht="17.25" customHeight="1" x14ac:dyDescent="0.25">
      <c r="A25" t="s">
        <v>168</v>
      </c>
      <c r="B25" s="7">
        <v>227976</v>
      </c>
      <c r="C25" s="7">
        <v>241655</v>
      </c>
    </row>
    <row r="26" spans="1:3" ht="17.25" customHeight="1" x14ac:dyDescent="0.25">
      <c r="A26" t="s">
        <v>169</v>
      </c>
      <c r="B26" s="7">
        <v>123744</v>
      </c>
      <c r="C26" s="7">
        <v>131169</v>
      </c>
    </row>
    <row r="33" spans="1:3" ht="17.25" customHeight="1" x14ac:dyDescent="0.25">
      <c r="A33" t="s">
        <v>170</v>
      </c>
    </row>
    <row r="34" spans="1:3" ht="17.25" customHeight="1" x14ac:dyDescent="0.25">
      <c r="A34" s="6" t="s">
        <v>171</v>
      </c>
      <c r="B34" t="s">
        <v>153</v>
      </c>
      <c r="C34" t="s">
        <v>154</v>
      </c>
    </row>
    <row r="35" spans="1:3" ht="17.25" customHeight="1" x14ac:dyDescent="0.25">
      <c r="B35" t="s">
        <v>155</v>
      </c>
      <c r="C35" t="s">
        <v>156</v>
      </c>
    </row>
    <row r="36" spans="1:3" ht="17.25" customHeight="1" x14ac:dyDescent="0.25">
      <c r="A36" t="s">
        <v>172</v>
      </c>
      <c r="B36" s="7">
        <v>339768</v>
      </c>
      <c r="C36" s="7">
        <v>360154</v>
      </c>
    </row>
    <row r="37" spans="1:3" ht="17.25" customHeight="1" x14ac:dyDescent="0.25">
      <c r="A37" t="s">
        <v>173</v>
      </c>
      <c r="B37" s="7">
        <v>249168</v>
      </c>
      <c r="C37" s="7">
        <v>264118</v>
      </c>
    </row>
    <row r="38" spans="1:3" ht="17.25" customHeight="1" x14ac:dyDescent="0.25">
      <c r="A38" t="s">
        <v>174</v>
      </c>
      <c r="B38" s="7">
        <v>566304</v>
      </c>
      <c r="C38" s="7">
        <v>600282</v>
      </c>
    </row>
    <row r="42" spans="1:3" ht="17.25" customHeight="1" x14ac:dyDescent="0.25">
      <c r="A42" t="s">
        <v>175</v>
      </c>
      <c r="B42" t="s">
        <v>153</v>
      </c>
      <c r="C42" t="s">
        <v>154</v>
      </c>
    </row>
    <row r="43" spans="1:3" ht="17.25" customHeight="1" x14ac:dyDescent="0.25">
      <c r="B43" t="s">
        <v>155</v>
      </c>
      <c r="C43" t="s">
        <v>156</v>
      </c>
    </row>
    <row r="44" spans="1:3" ht="17.25" customHeight="1" x14ac:dyDescent="0.25">
      <c r="A44" t="s">
        <v>176</v>
      </c>
      <c r="B44" s="7">
        <v>160512</v>
      </c>
      <c r="C44" s="7">
        <v>170143</v>
      </c>
    </row>
    <row r="45" spans="1:3" ht="17.25" customHeight="1" x14ac:dyDescent="0.25">
      <c r="A45" t="s">
        <v>177</v>
      </c>
      <c r="B45" s="7">
        <v>230700</v>
      </c>
      <c r="C45" s="7">
        <v>244542</v>
      </c>
    </row>
    <row r="46" spans="1:3" ht="17.25" customHeight="1" x14ac:dyDescent="0.25">
      <c r="A46" t="s">
        <v>178</v>
      </c>
      <c r="B46" s="7">
        <v>367320</v>
      </c>
      <c r="C46" s="7">
        <v>389359</v>
      </c>
    </row>
    <row r="47" spans="1:3" ht="17.25" customHeight="1" x14ac:dyDescent="0.25">
      <c r="A47" t="s">
        <v>179</v>
      </c>
      <c r="B47" s="7">
        <v>457416</v>
      </c>
      <c r="C47" s="7">
        <v>484861</v>
      </c>
    </row>
    <row r="48" spans="1:3" ht="17.25" customHeight="1" x14ac:dyDescent="0.25">
      <c r="A48" t="s">
        <v>180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8"/>
  <sheetViews>
    <sheetView workbookViewId="0">
      <selection activeCell="K11" sqref="K11"/>
    </sheetView>
  </sheetViews>
  <sheetFormatPr defaultRowHeight="15" x14ac:dyDescent="0.25"/>
  <cols>
    <col min="1" max="1" width="37.85546875" customWidth="1"/>
    <col min="2" max="4" width="12.140625" customWidth="1"/>
  </cols>
  <sheetData>
    <row r="1" spans="1:5" ht="18.75" x14ac:dyDescent="0.3">
      <c r="A1" s="110" t="s">
        <v>107</v>
      </c>
      <c r="B1" s="110"/>
      <c r="C1" s="110" t="s">
        <v>181</v>
      </c>
      <c r="D1" s="110"/>
    </row>
    <row r="2" spans="1:5" x14ac:dyDescent="0.25">
      <c r="A2" s="6"/>
      <c r="B2" s="6"/>
      <c r="C2" s="6"/>
      <c r="D2" s="6"/>
    </row>
    <row r="3" spans="1:5" ht="15.75" x14ac:dyDescent="0.25">
      <c r="A3" s="173" t="s">
        <v>182</v>
      </c>
    </row>
    <row r="4" spans="1:5" x14ac:dyDescent="0.25">
      <c r="A4" s="174" t="s">
        <v>183</v>
      </c>
      <c r="B4" s="174" t="s">
        <v>184</v>
      </c>
      <c r="C4" s="174" t="s">
        <v>185</v>
      </c>
      <c r="D4" s="174" t="s">
        <v>186</v>
      </c>
    </row>
    <row r="5" spans="1:5" x14ac:dyDescent="0.25">
      <c r="A5" s="175" t="s">
        <v>187</v>
      </c>
      <c r="B5" s="176" t="s">
        <v>17</v>
      </c>
      <c r="C5" s="177">
        <v>151264.81852535057</v>
      </c>
      <c r="D5" s="178">
        <f>SUM(C5)/12</f>
        <v>12605.401543779213</v>
      </c>
    </row>
    <row r="6" spans="1:5" x14ac:dyDescent="0.25">
      <c r="A6" s="175" t="s">
        <v>188</v>
      </c>
      <c r="B6" s="179" t="s">
        <v>19</v>
      </c>
      <c r="C6" s="177">
        <v>151264.81852535057</v>
      </c>
      <c r="D6" s="180">
        <f t="shared" ref="D6:D8" si="0">SUM(C6)/12</f>
        <v>12605.401543779213</v>
      </c>
    </row>
    <row r="7" spans="1:5" x14ac:dyDescent="0.25">
      <c r="A7" s="175" t="s">
        <v>90</v>
      </c>
      <c r="B7" s="179" t="s">
        <v>65</v>
      </c>
      <c r="C7" s="177">
        <v>151264.81852535057</v>
      </c>
      <c r="D7" s="180">
        <f t="shared" si="0"/>
        <v>12605.401543779213</v>
      </c>
    </row>
    <row r="8" spans="1:5" x14ac:dyDescent="0.25">
      <c r="A8" s="181" t="s">
        <v>189</v>
      </c>
      <c r="B8" s="182"/>
      <c r="C8" s="183">
        <v>158964.10837097999</v>
      </c>
      <c r="D8" s="184">
        <f t="shared" si="0"/>
        <v>13247.009030914998</v>
      </c>
      <c r="E8" s="4"/>
    </row>
    <row r="11" spans="1:5" ht="18.75" x14ac:dyDescent="0.3">
      <c r="A11" s="110"/>
    </row>
    <row r="12" spans="1:5" ht="15.75" x14ac:dyDescent="0.25">
      <c r="A12" s="173" t="s">
        <v>190</v>
      </c>
    </row>
    <row r="13" spans="1:5" x14ac:dyDescent="0.25">
      <c r="A13" s="174" t="s">
        <v>191</v>
      </c>
      <c r="B13" s="185" t="s">
        <v>185</v>
      </c>
      <c r="C13" s="186" t="s">
        <v>186</v>
      </c>
      <c r="D13" s="4"/>
    </row>
    <row r="14" spans="1:5" x14ac:dyDescent="0.25">
      <c r="A14" s="179" t="s">
        <v>192</v>
      </c>
      <c r="B14" s="187">
        <v>424456.60380129464</v>
      </c>
      <c r="C14" s="188">
        <f>SUM(B14)/12</f>
        <v>35371.383650107884</v>
      </c>
    </row>
    <row r="15" spans="1:5" x14ac:dyDescent="0.25">
      <c r="A15" s="179" t="s">
        <v>193</v>
      </c>
      <c r="B15" s="187">
        <v>600000</v>
      </c>
      <c r="C15" s="188">
        <f t="shared" ref="C15:C16" si="1">SUM(B15)/12</f>
        <v>50000</v>
      </c>
    </row>
    <row r="16" spans="1:5" x14ac:dyDescent="0.25">
      <c r="A16" s="179" t="s">
        <v>194</v>
      </c>
      <c r="B16" s="187">
        <v>700000</v>
      </c>
      <c r="C16" s="188">
        <f t="shared" si="1"/>
        <v>58333.333333333336</v>
      </c>
    </row>
    <row r="17" spans="1:3" ht="15.75" thickBot="1" x14ac:dyDescent="0.3">
      <c r="A17" s="189" t="s">
        <v>195</v>
      </c>
      <c r="B17" s="190" t="s">
        <v>196</v>
      </c>
      <c r="C17" s="191"/>
    </row>
    <row r="18" spans="1:3" ht="15.75" thickTop="1" x14ac:dyDescent="0.25"/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6"/>
  <sheetViews>
    <sheetView zoomScale="127" workbookViewId="0">
      <selection activeCell="C9" sqref="C9"/>
    </sheetView>
  </sheetViews>
  <sheetFormatPr defaultColWidth="11.7109375" defaultRowHeight="15" x14ac:dyDescent="0.25"/>
  <sheetData>
    <row r="1" spans="1:2" x14ac:dyDescent="0.25">
      <c r="A1" t="s">
        <v>197</v>
      </c>
    </row>
    <row r="3" spans="1:2" x14ac:dyDescent="0.25">
      <c r="A3" t="s">
        <v>183</v>
      </c>
      <c r="B3" t="s">
        <v>198</v>
      </c>
    </row>
    <row r="4" spans="1:2" x14ac:dyDescent="0.25">
      <c r="A4" t="s">
        <v>17</v>
      </c>
      <c r="B4" s="7">
        <v>195410</v>
      </c>
    </row>
    <row r="5" spans="1:2" x14ac:dyDescent="0.25">
      <c r="A5" t="s">
        <v>23</v>
      </c>
      <c r="B5" s="7">
        <v>123191</v>
      </c>
    </row>
    <row r="6" spans="1:2" x14ac:dyDescent="0.25">
      <c r="A6" t="s">
        <v>27</v>
      </c>
      <c r="B6" s="7">
        <v>127753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1"/>
  <sheetViews>
    <sheetView workbookViewId="0">
      <selection activeCell="G13" sqref="G13"/>
    </sheetView>
  </sheetViews>
  <sheetFormatPr defaultColWidth="10.7109375" defaultRowHeight="15" x14ac:dyDescent="0.25"/>
  <cols>
    <col min="1" max="1" width="15.85546875" customWidth="1"/>
  </cols>
  <sheetData>
    <row r="1" spans="1:2" x14ac:dyDescent="0.25">
      <c r="A1" t="s">
        <v>199</v>
      </c>
    </row>
    <row r="3" spans="1:2" x14ac:dyDescent="0.25">
      <c r="A3" t="s">
        <v>85</v>
      </c>
      <c r="B3" t="s">
        <v>198</v>
      </c>
    </row>
    <row r="4" spans="1:2" ht="15.75" x14ac:dyDescent="0.25">
      <c r="A4" t="s">
        <v>17</v>
      </c>
      <c r="B4" s="104">
        <v>168549</v>
      </c>
    </row>
    <row r="5" spans="1:2" ht="15.75" x14ac:dyDescent="0.25">
      <c r="A5" t="s">
        <v>19</v>
      </c>
      <c r="B5" s="104">
        <v>163648</v>
      </c>
    </row>
    <row r="6" spans="1:2" ht="15.75" x14ac:dyDescent="0.25">
      <c r="A6" t="s">
        <v>23</v>
      </c>
      <c r="B6" s="105">
        <v>97394</v>
      </c>
    </row>
    <row r="7" spans="1:2" ht="15.75" x14ac:dyDescent="0.25">
      <c r="A7" t="s">
        <v>27</v>
      </c>
      <c r="B7" s="106">
        <v>102021</v>
      </c>
    </row>
    <row r="8" spans="1:2" ht="15.75" x14ac:dyDescent="0.25">
      <c r="A8" t="s">
        <v>25</v>
      </c>
      <c r="B8" s="106">
        <v>153329</v>
      </c>
    </row>
    <row r="9" spans="1:2" ht="15.75" x14ac:dyDescent="0.25">
      <c r="A9" t="s">
        <v>200</v>
      </c>
      <c r="B9" s="106">
        <v>146934</v>
      </c>
    </row>
    <row r="10" spans="1:2" ht="15.75" x14ac:dyDescent="0.25">
      <c r="A10" t="s">
        <v>29</v>
      </c>
      <c r="B10" s="106">
        <v>102370</v>
      </c>
    </row>
    <row r="12" spans="1:2" x14ac:dyDescent="0.25">
      <c r="A12" t="s">
        <v>126</v>
      </c>
    </row>
    <row r="13" spans="1:2" ht="15.75" x14ac:dyDescent="0.25">
      <c r="A13" s="107" t="s">
        <v>201</v>
      </c>
      <c r="B13" s="104">
        <v>423900.80999999994</v>
      </c>
    </row>
    <row r="14" spans="1:2" ht="15.75" x14ac:dyDescent="0.25">
      <c r="A14" s="108" t="s">
        <v>202</v>
      </c>
      <c r="B14" s="104">
        <v>842949.53999999992</v>
      </c>
    </row>
    <row r="15" spans="1:2" ht="15.75" x14ac:dyDescent="0.25">
      <c r="A15" s="107" t="s">
        <v>203</v>
      </c>
      <c r="B15" s="104">
        <v>297305.81999999995</v>
      </c>
    </row>
    <row r="16" spans="1:2" ht="15.75" x14ac:dyDescent="0.25">
      <c r="A16" s="107" t="s">
        <v>204</v>
      </c>
      <c r="B16" s="104">
        <v>356296.68</v>
      </c>
    </row>
    <row r="17" spans="1:2" ht="15.75" x14ac:dyDescent="0.25">
      <c r="A17" s="107" t="s">
        <v>205</v>
      </c>
      <c r="B17" s="104">
        <v>349840.35</v>
      </c>
    </row>
    <row r="19" spans="1:2" ht="15.75" x14ac:dyDescent="0.25">
      <c r="A19" s="109" t="s">
        <v>206</v>
      </c>
    </row>
    <row r="20" spans="1:2" ht="15.75" x14ac:dyDescent="0.25">
      <c r="A20" s="109" t="s">
        <v>207</v>
      </c>
      <c r="B20" s="104">
        <v>116263</v>
      </c>
    </row>
    <row r="21" spans="1:2" ht="15.75" x14ac:dyDescent="0.25">
      <c r="A21" s="109" t="s">
        <v>208</v>
      </c>
      <c r="B21" t="s">
        <v>209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9"/>
  <sheetViews>
    <sheetView workbookViewId="0">
      <selection activeCell="C15" sqref="C15"/>
    </sheetView>
  </sheetViews>
  <sheetFormatPr defaultColWidth="8.7109375" defaultRowHeight="21" customHeight="1" x14ac:dyDescent="0.25"/>
  <cols>
    <col min="1" max="1" width="14.85546875" customWidth="1"/>
    <col min="2" max="2" width="66.140625" customWidth="1"/>
  </cols>
  <sheetData>
    <row r="1" spans="1:5" ht="21" customHeight="1" x14ac:dyDescent="0.25">
      <c r="A1" s="159" t="s">
        <v>210</v>
      </c>
      <c r="B1" s="159"/>
      <c r="C1" s="160">
        <v>2026</v>
      </c>
      <c r="D1" s="160"/>
      <c r="E1" s="160"/>
    </row>
    <row r="2" spans="1:5" ht="21" customHeight="1" x14ac:dyDescent="0.25">
      <c r="A2" s="159" t="s">
        <v>62</v>
      </c>
      <c r="B2" s="159" t="s">
        <v>211</v>
      </c>
      <c r="C2" s="160"/>
      <c r="D2" s="160"/>
      <c r="E2" s="160"/>
    </row>
    <row r="3" spans="1:5" ht="21" customHeight="1" x14ac:dyDescent="0.25">
      <c r="A3" s="160" t="s">
        <v>212</v>
      </c>
      <c r="B3" s="160" t="s">
        <v>213</v>
      </c>
      <c r="C3" s="161">
        <v>139613</v>
      </c>
      <c r="D3" s="160"/>
      <c r="E3" s="160"/>
    </row>
    <row r="4" spans="1:5" ht="15" x14ac:dyDescent="0.25">
      <c r="A4" s="160" t="s">
        <v>110</v>
      </c>
      <c r="B4" s="160" t="s">
        <v>214</v>
      </c>
      <c r="C4" s="161">
        <v>130079</v>
      </c>
      <c r="D4" s="160"/>
      <c r="E4" s="160"/>
    </row>
    <row r="5" spans="1:5" ht="15" x14ac:dyDescent="0.25">
      <c r="A5" s="160" t="s">
        <v>215</v>
      </c>
      <c r="B5" s="160" t="s">
        <v>216</v>
      </c>
      <c r="C5" s="161">
        <v>326059</v>
      </c>
      <c r="D5" s="160"/>
      <c r="E5" s="160"/>
    </row>
    <row r="6" spans="1:5" ht="15" x14ac:dyDescent="0.25">
      <c r="A6" s="160"/>
      <c r="B6" s="160"/>
      <c r="C6" s="160"/>
      <c r="D6" s="160"/>
      <c r="E6" s="160"/>
    </row>
    <row r="7" spans="1:5" ht="15" x14ac:dyDescent="0.25">
      <c r="A7" s="160" t="s">
        <v>217</v>
      </c>
      <c r="B7" s="160"/>
      <c r="C7" s="160"/>
      <c r="D7" s="160"/>
      <c r="E7" s="160"/>
    </row>
    <row r="8" spans="1:5" ht="21" customHeight="1" x14ac:dyDescent="0.25">
      <c r="A8" s="162" t="s">
        <v>218</v>
      </c>
      <c r="B8" s="160"/>
      <c r="C8" s="160"/>
      <c r="D8" s="160"/>
      <c r="E8" s="160"/>
    </row>
    <row r="9" spans="1:5" ht="21" customHeight="1" x14ac:dyDescent="0.25">
      <c r="A9" s="160"/>
      <c r="B9" s="160"/>
      <c r="C9" s="160"/>
      <c r="D9" s="160"/>
      <c r="E9" s="160"/>
    </row>
  </sheetData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6"/>
  <sheetViews>
    <sheetView zoomScale="172" zoomScaleNormal="184" workbookViewId="0">
      <selection activeCell="A10" sqref="A10"/>
    </sheetView>
  </sheetViews>
  <sheetFormatPr defaultRowHeight="15" x14ac:dyDescent="0.25"/>
  <cols>
    <col min="1" max="1" width="59.140625" style="164" bestFit="1" customWidth="1"/>
    <col min="2" max="2" width="19.5703125" style="164" bestFit="1" customWidth="1"/>
  </cols>
  <sheetData>
    <row r="1" spans="1:2" x14ac:dyDescent="0.25">
      <c r="A1" s="163" t="s">
        <v>219</v>
      </c>
    </row>
    <row r="2" spans="1:2" x14ac:dyDescent="0.25">
      <c r="A2" s="163" t="s">
        <v>220</v>
      </c>
      <c r="B2" s="165" t="s">
        <v>221</v>
      </c>
    </row>
    <row r="3" spans="1:2" x14ac:dyDescent="0.25">
      <c r="A3" s="166" t="s">
        <v>222</v>
      </c>
      <c r="B3" s="167">
        <v>133540</v>
      </c>
    </row>
    <row r="4" spans="1:2" x14ac:dyDescent="0.25">
      <c r="A4" s="168" t="s">
        <v>223</v>
      </c>
      <c r="B4" s="169" t="s">
        <v>224</v>
      </c>
    </row>
    <row r="5" spans="1:2" x14ac:dyDescent="0.25">
      <c r="A5" s="168" t="s">
        <v>225</v>
      </c>
      <c r="B5" s="167">
        <v>152586</v>
      </c>
    </row>
    <row r="6" spans="1:2" x14ac:dyDescent="0.25">
      <c r="A6" s="168" t="s">
        <v>226</v>
      </c>
      <c r="B6" s="167">
        <v>165220</v>
      </c>
    </row>
    <row r="7" spans="1:2" x14ac:dyDescent="0.25">
      <c r="A7" s="168" t="s">
        <v>227</v>
      </c>
      <c r="B7" s="167">
        <v>231814</v>
      </c>
    </row>
    <row r="8" spans="1:2" x14ac:dyDescent="0.25">
      <c r="A8" s="168" t="s">
        <v>228</v>
      </c>
      <c r="B8" s="167">
        <v>187770</v>
      </c>
    </row>
    <row r="11" spans="1:2" ht="39" x14ac:dyDescent="0.25">
      <c r="A11" s="170" t="s">
        <v>229</v>
      </c>
    </row>
    <row r="13" spans="1:2" x14ac:dyDescent="0.25">
      <c r="A13" s="168"/>
      <c r="B13" s="171"/>
    </row>
    <row r="17" spans="1:2" x14ac:dyDescent="0.25">
      <c r="A17" s="168"/>
      <c r="B17" s="171"/>
    </row>
    <row r="18" spans="1:2" x14ac:dyDescent="0.25">
      <c r="A18" s="168"/>
      <c r="B18" s="172"/>
    </row>
    <row r="19" spans="1:2" x14ac:dyDescent="0.25">
      <c r="A19" s="168"/>
      <c r="B19" s="172"/>
    </row>
    <row r="20" spans="1:2" x14ac:dyDescent="0.25">
      <c r="A20" s="168"/>
      <c r="B20" s="172"/>
    </row>
    <row r="21" spans="1:2" x14ac:dyDescent="0.25">
      <c r="A21" s="168"/>
      <c r="B21" s="172"/>
    </row>
    <row r="22" spans="1:2" x14ac:dyDescent="0.25">
      <c r="A22" s="168"/>
      <c r="B22" s="171"/>
    </row>
    <row r="23" spans="1:2" x14ac:dyDescent="0.25">
      <c r="A23" s="163"/>
      <c r="B23" s="165"/>
    </row>
    <row r="24" spans="1:2" x14ac:dyDescent="0.25">
      <c r="A24" s="168"/>
      <c r="B24" s="172"/>
    </row>
    <row r="25" spans="1:2" x14ac:dyDescent="0.25">
      <c r="A25" s="168"/>
      <c r="B25" s="171"/>
    </row>
    <row r="26" spans="1:2" x14ac:dyDescent="0.25">
      <c r="A26" s="168"/>
      <c r="B26" s="172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38"/>
  <sheetViews>
    <sheetView workbookViewId="0">
      <selection activeCell="G21" sqref="G21"/>
    </sheetView>
  </sheetViews>
  <sheetFormatPr defaultColWidth="41" defaultRowHeight="15" x14ac:dyDescent="0.25"/>
  <cols>
    <col min="1" max="1" width="39.42578125" style="5" customWidth="1"/>
    <col min="2" max="2" width="46.7109375" style="3" customWidth="1"/>
    <col min="3" max="3" width="22.42578125" style="3" customWidth="1"/>
    <col min="4" max="16384" width="41" style="3"/>
  </cols>
  <sheetData>
    <row r="2" spans="1:5" ht="93" customHeight="1" x14ac:dyDescent="0.25"/>
    <row r="4" spans="1:5" s="5" customFormat="1" ht="24" customHeight="1" x14ac:dyDescent="0.25">
      <c r="A4" s="362" t="s">
        <v>374</v>
      </c>
      <c r="B4" s="362"/>
      <c r="C4" s="234"/>
      <c r="D4" s="235"/>
    </row>
    <row r="5" spans="1:5" s="5" customFormat="1" ht="24" customHeight="1" x14ac:dyDescent="0.25">
      <c r="A5" s="236" t="s">
        <v>375</v>
      </c>
      <c r="B5" s="237"/>
      <c r="C5" s="234"/>
      <c r="D5" s="235"/>
    </row>
    <row r="6" spans="1:5" s="241" customFormat="1" ht="18.75" customHeight="1" x14ac:dyDescent="0.25">
      <c r="A6" s="238" t="s">
        <v>62</v>
      </c>
      <c r="B6" s="239" t="s">
        <v>183</v>
      </c>
      <c r="C6" s="240" t="s">
        <v>376</v>
      </c>
      <c r="D6" s="235"/>
    </row>
    <row r="7" spans="1:5" x14ac:dyDescent="0.25">
      <c r="A7" s="272" t="s">
        <v>377</v>
      </c>
      <c r="B7" s="273" t="s">
        <v>374</v>
      </c>
      <c r="C7" s="274">
        <v>145862</v>
      </c>
      <c r="D7" s="244"/>
    </row>
    <row r="8" spans="1:5" x14ac:dyDescent="0.25">
      <c r="A8" s="245"/>
      <c r="B8" s="246"/>
      <c r="C8" s="247"/>
      <c r="D8" s="235"/>
    </row>
    <row r="9" spans="1:5" s="5" customFormat="1" ht="24" customHeight="1" x14ac:dyDescent="0.25">
      <c r="A9" s="248" t="s">
        <v>84</v>
      </c>
      <c r="B9" s="237"/>
      <c r="C9" s="234"/>
      <c r="D9" s="235"/>
    </row>
    <row r="10" spans="1:5" s="5" customFormat="1" ht="24" customHeight="1" x14ac:dyDescent="0.25">
      <c r="A10" s="236" t="s">
        <v>378</v>
      </c>
      <c r="B10" s="237"/>
      <c r="C10" s="234"/>
      <c r="D10" s="235"/>
    </row>
    <row r="11" spans="1:5" s="241" customFormat="1" ht="18.75" customHeight="1" x14ac:dyDescent="0.25">
      <c r="A11" s="237"/>
      <c r="B11" s="239"/>
      <c r="C11" s="240"/>
      <c r="D11" s="235"/>
    </row>
    <row r="12" spans="1:5" ht="15.75" x14ac:dyDescent="0.25">
      <c r="A12" s="238" t="s">
        <v>62</v>
      </c>
      <c r="B12" s="238" t="s">
        <v>18</v>
      </c>
      <c r="C12" s="240" t="s">
        <v>376</v>
      </c>
      <c r="D12" s="235"/>
    </row>
    <row r="13" spans="1:5" x14ac:dyDescent="0.2">
      <c r="A13" s="249" t="s">
        <v>380</v>
      </c>
      <c r="B13" s="250" t="s">
        <v>381</v>
      </c>
      <c r="C13" s="243">
        <v>143965</v>
      </c>
      <c r="D13" s="244"/>
    </row>
    <row r="14" spans="1:5" x14ac:dyDescent="0.2">
      <c r="A14" s="249" t="s">
        <v>382</v>
      </c>
      <c r="B14" s="250" t="s">
        <v>383</v>
      </c>
      <c r="C14" s="243">
        <v>164350</v>
      </c>
      <c r="D14" s="244"/>
    </row>
    <row r="15" spans="1:5" s="252" customFormat="1" x14ac:dyDescent="0.2">
      <c r="A15" s="249" t="s">
        <v>384</v>
      </c>
      <c r="B15" s="251" t="s">
        <v>385</v>
      </c>
      <c r="C15" s="243">
        <v>265991</v>
      </c>
      <c r="D15" s="244"/>
      <c r="E15" s="3"/>
    </row>
    <row r="16" spans="1:5" s="252" customFormat="1" x14ac:dyDescent="0.2">
      <c r="A16" s="250" t="s">
        <v>386</v>
      </c>
      <c r="B16" s="250" t="s">
        <v>387</v>
      </c>
      <c r="C16" s="243">
        <v>265991</v>
      </c>
      <c r="D16" s="244"/>
      <c r="E16" s="3"/>
    </row>
    <row r="17" spans="1:5" s="252" customFormat="1" x14ac:dyDescent="0.2">
      <c r="A17" s="253" t="s">
        <v>388</v>
      </c>
      <c r="B17" s="250" t="s">
        <v>389</v>
      </c>
      <c r="C17" s="243">
        <v>193564</v>
      </c>
      <c r="D17" s="244"/>
      <c r="E17" s="3"/>
    </row>
    <row r="18" spans="1:5" ht="15.75" x14ac:dyDescent="0.25">
      <c r="A18" s="239"/>
      <c r="B18" s="238" t="s">
        <v>90</v>
      </c>
      <c r="C18" s="254"/>
      <c r="D18" s="244"/>
    </row>
    <row r="19" spans="1:5" x14ac:dyDescent="0.2">
      <c r="A19" s="242" t="s">
        <v>390</v>
      </c>
      <c r="B19" s="255" t="s">
        <v>391</v>
      </c>
      <c r="C19" s="243">
        <v>147496</v>
      </c>
      <c r="D19" s="244"/>
    </row>
    <row r="20" spans="1:5" x14ac:dyDescent="0.2">
      <c r="A20" s="249" t="s">
        <v>392</v>
      </c>
      <c r="B20" s="255" t="s">
        <v>393</v>
      </c>
      <c r="C20" s="243">
        <v>177252</v>
      </c>
      <c r="D20" s="244"/>
    </row>
    <row r="21" spans="1:5" x14ac:dyDescent="0.2">
      <c r="A21" s="249" t="s">
        <v>394</v>
      </c>
      <c r="B21" s="255" t="s">
        <v>395</v>
      </c>
      <c r="C21" s="256">
        <v>162216</v>
      </c>
      <c r="D21" s="244"/>
    </row>
    <row r="22" spans="1:5" s="252" customFormat="1" x14ac:dyDescent="0.2">
      <c r="A22" s="249" t="s">
        <v>396</v>
      </c>
      <c r="B22" s="257" t="s">
        <v>397</v>
      </c>
      <c r="C22" s="258">
        <v>234121</v>
      </c>
      <c r="D22" s="244"/>
      <c r="E22" s="3"/>
    </row>
    <row r="23" spans="1:5" x14ac:dyDescent="0.2">
      <c r="A23" s="250" t="s">
        <v>266</v>
      </c>
      <c r="B23" s="255" t="s">
        <v>398</v>
      </c>
      <c r="C23" s="258">
        <v>177420</v>
      </c>
      <c r="D23" s="244"/>
    </row>
    <row r="24" spans="1:5" x14ac:dyDescent="0.2">
      <c r="A24" s="250" t="s">
        <v>399</v>
      </c>
      <c r="B24" s="255" t="s">
        <v>400</v>
      </c>
      <c r="C24" s="258">
        <v>239139</v>
      </c>
      <c r="D24" s="244"/>
    </row>
    <row r="25" spans="1:5" x14ac:dyDescent="0.2">
      <c r="A25" s="250" t="s">
        <v>401</v>
      </c>
      <c r="B25" s="257" t="s">
        <v>402</v>
      </c>
      <c r="C25" s="258">
        <v>211004</v>
      </c>
      <c r="D25" s="244"/>
    </row>
    <row r="26" spans="1:5" x14ac:dyDescent="0.2">
      <c r="A26" s="250" t="s">
        <v>403</v>
      </c>
      <c r="B26" s="255" t="s">
        <v>404</v>
      </c>
      <c r="C26" s="258">
        <v>153655</v>
      </c>
      <c r="D26" s="244"/>
    </row>
    <row r="27" spans="1:5" x14ac:dyDescent="0.2">
      <c r="A27" s="250" t="s">
        <v>405</v>
      </c>
      <c r="B27" s="255" t="s">
        <v>406</v>
      </c>
      <c r="C27" s="258">
        <v>197117</v>
      </c>
      <c r="D27" s="244"/>
    </row>
    <row r="28" spans="1:5" x14ac:dyDescent="0.2">
      <c r="A28" s="250" t="s">
        <v>407</v>
      </c>
      <c r="B28" s="257" t="s">
        <v>408</v>
      </c>
      <c r="C28" s="258">
        <v>284738</v>
      </c>
      <c r="D28" s="244"/>
    </row>
    <row r="29" spans="1:5" x14ac:dyDescent="0.2">
      <c r="A29" s="250" t="s">
        <v>409</v>
      </c>
      <c r="B29" s="257" t="s">
        <v>410</v>
      </c>
      <c r="C29" s="258">
        <v>256601</v>
      </c>
      <c r="D29" s="244"/>
    </row>
    <row r="30" spans="1:5" ht="15.75" x14ac:dyDescent="0.25">
      <c r="A30" s="239"/>
      <c r="B30" s="238" t="s">
        <v>20</v>
      </c>
      <c r="C30" s="259"/>
      <c r="D30" s="244"/>
    </row>
    <row r="31" spans="1:5" x14ac:dyDescent="0.25">
      <c r="A31" s="260" t="s">
        <v>19</v>
      </c>
      <c r="B31" s="261" t="s">
        <v>411</v>
      </c>
      <c r="C31" s="258">
        <v>162151</v>
      </c>
      <c r="D31" s="244"/>
    </row>
    <row r="32" spans="1:5" x14ac:dyDescent="0.25">
      <c r="A32" s="260" t="s">
        <v>412</v>
      </c>
      <c r="B32" s="261" t="s">
        <v>413</v>
      </c>
      <c r="C32" s="258">
        <v>168087</v>
      </c>
      <c r="D32" s="244"/>
    </row>
    <row r="33" spans="1:4" x14ac:dyDescent="0.25">
      <c r="A33" s="260" t="s">
        <v>414</v>
      </c>
      <c r="B33" s="261" t="s">
        <v>415</v>
      </c>
      <c r="C33" s="258">
        <v>231675</v>
      </c>
      <c r="D33" s="244"/>
    </row>
    <row r="34" spans="1:4" ht="15.6" customHeight="1" x14ac:dyDescent="0.25">
      <c r="A34" s="239"/>
      <c r="B34" s="262" t="s">
        <v>416</v>
      </c>
      <c r="C34" s="263"/>
      <c r="D34" s="235"/>
    </row>
    <row r="35" spans="1:4" ht="15.6" customHeight="1" x14ac:dyDescent="0.2">
      <c r="A35" s="264" t="s">
        <v>417</v>
      </c>
      <c r="B35" s="265"/>
      <c r="C35" s="275" t="s">
        <v>379</v>
      </c>
      <c r="D35" s="235"/>
    </row>
    <row r="36" spans="1:4" ht="15.6" customHeight="1" x14ac:dyDescent="0.2">
      <c r="A36" s="266" t="s">
        <v>418</v>
      </c>
      <c r="B36" s="267"/>
      <c r="C36" s="268"/>
      <c r="D36" s="235"/>
    </row>
    <row r="37" spans="1:4" x14ac:dyDescent="0.2">
      <c r="A37" s="269" t="s">
        <v>419</v>
      </c>
      <c r="B37" s="270"/>
      <c r="C37" s="268"/>
      <c r="D37" s="235"/>
    </row>
    <row r="38" spans="1:4" x14ac:dyDescent="0.2">
      <c r="A38" s="271" t="s">
        <v>420</v>
      </c>
      <c r="B38" s="271"/>
      <c r="C38" s="268"/>
      <c r="D38" s="235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0"/>
  <sheetViews>
    <sheetView workbookViewId="0">
      <selection activeCell="G28" sqref="G28"/>
    </sheetView>
  </sheetViews>
  <sheetFormatPr defaultColWidth="35.140625" defaultRowHeight="15" x14ac:dyDescent="0.25"/>
  <cols>
    <col min="2" max="2" width="35.140625" style="4"/>
  </cols>
  <sheetData>
    <row r="1" spans="1:12" ht="162" customHeight="1" x14ac:dyDescent="0.25">
      <c r="B1" s="276"/>
      <c r="C1" s="363"/>
      <c r="D1" s="364"/>
    </row>
    <row r="2" spans="1:12" ht="26.25" customHeight="1" x14ac:dyDescent="0.35">
      <c r="A2" s="365" t="s">
        <v>421</v>
      </c>
      <c r="B2" s="365"/>
      <c r="C2" s="365"/>
      <c r="D2" s="365"/>
    </row>
    <row r="3" spans="1:12" ht="80.25" customHeight="1" x14ac:dyDescent="0.3">
      <c r="A3" s="277" t="s">
        <v>422</v>
      </c>
      <c r="B3" s="277"/>
      <c r="C3" s="278"/>
      <c r="D3" s="278"/>
    </row>
    <row r="4" spans="1:12" ht="15.75" customHeight="1" x14ac:dyDescent="0.3">
      <c r="A4" s="236" t="s">
        <v>423</v>
      </c>
      <c r="B4" s="277"/>
      <c r="C4" s="278"/>
      <c r="D4" s="278"/>
    </row>
    <row r="5" spans="1:12" ht="15.75" customHeight="1" x14ac:dyDescent="0.25">
      <c r="A5" s="279" t="s">
        <v>62</v>
      </c>
      <c r="B5" s="280" t="s">
        <v>183</v>
      </c>
      <c r="C5" s="281"/>
      <c r="D5" s="281" t="s">
        <v>376</v>
      </c>
    </row>
    <row r="6" spans="1:12" x14ac:dyDescent="0.25">
      <c r="A6" s="282" t="s">
        <v>35</v>
      </c>
      <c r="B6" s="282" t="s">
        <v>424</v>
      </c>
      <c r="C6" s="283"/>
      <c r="D6" s="284">
        <v>236588</v>
      </c>
      <c r="F6" s="285"/>
      <c r="G6" s="7"/>
      <c r="I6" s="7"/>
      <c r="L6" s="7"/>
    </row>
    <row r="7" spans="1:12" x14ac:dyDescent="0.25">
      <c r="A7" s="282" t="s">
        <v>35</v>
      </c>
      <c r="B7" s="282" t="s">
        <v>425</v>
      </c>
      <c r="C7" s="283"/>
      <c r="D7" s="284">
        <v>265098</v>
      </c>
      <c r="F7" s="285"/>
      <c r="G7" s="7"/>
      <c r="I7" s="7"/>
      <c r="L7" s="7"/>
    </row>
    <row r="8" spans="1:12" x14ac:dyDescent="0.25">
      <c r="A8" s="282" t="s">
        <v>35</v>
      </c>
      <c r="B8" s="282" t="s">
        <v>426</v>
      </c>
      <c r="C8" s="283"/>
      <c r="D8" s="284">
        <v>311143</v>
      </c>
      <c r="F8" s="285"/>
      <c r="G8" s="7"/>
      <c r="I8" s="7"/>
      <c r="L8" s="7"/>
    </row>
    <row r="9" spans="1:12" x14ac:dyDescent="0.25">
      <c r="A9" s="282" t="s">
        <v>35</v>
      </c>
      <c r="B9" s="282" t="s">
        <v>427</v>
      </c>
      <c r="C9" s="283"/>
      <c r="D9" s="284">
        <v>497452</v>
      </c>
      <c r="F9" s="285"/>
      <c r="G9" s="7"/>
      <c r="I9" s="7"/>
      <c r="L9" s="7"/>
    </row>
    <row r="10" spans="1:12" x14ac:dyDescent="0.25">
      <c r="A10" s="282" t="s">
        <v>128</v>
      </c>
      <c r="B10" s="286" t="s">
        <v>127</v>
      </c>
      <c r="C10" s="283"/>
      <c r="D10" s="284">
        <v>250529</v>
      </c>
      <c r="F10" s="285"/>
      <c r="G10" s="7"/>
      <c r="I10" s="7"/>
      <c r="L10" s="7"/>
    </row>
    <row r="11" spans="1:12" x14ac:dyDescent="0.25">
      <c r="A11" s="282" t="s">
        <v>128</v>
      </c>
      <c r="B11" s="286" t="s">
        <v>129</v>
      </c>
      <c r="C11" s="283"/>
      <c r="D11" s="284">
        <v>279040</v>
      </c>
      <c r="F11" s="285"/>
      <c r="G11" s="7"/>
      <c r="I11" s="7"/>
      <c r="L11" s="7"/>
    </row>
    <row r="12" spans="1:12" x14ac:dyDescent="0.25">
      <c r="A12" s="282" t="s">
        <v>128</v>
      </c>
      <c r="B12" s="286" t="s">
        <v>130</v>
      </c>
      <c r="C12" s="283"/>
      <c r="D12" s="284">
        <v>325084</v>
      </c>
      <c r="F12" s="285"/>
      <c r="G12" s="7"/>
      <c r="I12" s="7"/>
      <c r="L12" s="7"/>
    </row>
    <row r="13" spans="1:12" x14ac:dyDescent="0.25">
      <c r="A13" s="282" t="s">
        <v>128</v>
      </c>
      <c r="B13" s="286" t="s">
        <v>131</v>
      </c>
      <c r="C13" s="283"/>
      <c r="D13" s="284">
        <v>511394</v>
      </c>
      <c r="F13" s="285"/>
      <c r="G13" s="7"/>
      <c r="I13" s="7"/>
      <c r="L13" s="7"/>
    </row>
    <row r="14" spans="1:12" x14ac:dyDescent="0.25">
      <c r="A14" s="282" t="s">
        <v>428</v>
      </c>
      <c r="B14" s="286" t="s">
        <v>429</v>
      </c>
      <c r="C14" s="283"/>
      <c r="D14" s="284">
        <v>259772</v>
      </c>
      <c r="F14" s="285"/>
      <c r="G14" s="7"/>
      <c r="I14" s="7"/>
      <c r="L14" s="7"/>
    </row>
    <row r="15" spans="1:12" x14ac:dyDescent="0.25">
      <c r="A15" s="282" t="s">
        <v>428</v>
      </c>
      <c r="B15" s="286" t="s">
        <v>430</v>
      </c>
      <c r="C15" s="283"/>
      <c r="D15" s="284">
        <v>288283</v>
      </c>
      <c r="F15" s="285"/>
      <c r="G15" s="7"/>
      <c r="I15" s="7"/>
      <c r="L15" s="7"/>
    </row>
    <row r="16" spans="1:12" x14ac:dyDescent="0.25">
      <c r="A16" s="282" t="s">
        <v>428</v>
      </c>
      <c r="B16" s="286" t="s">
        <v>431</v>
      </c>
      <c r="C16" s="283"/>
      <c r="D16" s="284">
        <v>334328</v>
      </c>
      <c r="F16" s="285"/>
      <c r="G16" s="7"/>
      <c r="I16" s="7"/>
      <c r="L16" s="7"/>
    </row>
    <row r="17" spans="1:12" x14ac:dyDescent="0.25">
      <c r="A17" s="282" t="s">
        <v>428</v>
      </c>
      <c r="B17" s="286" t="s">
        <v>432</v>
      </c>
      <c r="C17" s="283"/>
      <c r="D17" s="284">
        <v>520637</v>
      </c>
      <c r="F17" s="285"/>
      <c r="G17" s="7"/>
      <c r="I17" s="7"/>
      <c r="L17" s="7"/>
    </row>
    <row r="18" spans="1:12" x14ac:dyDescent="0.25">
      <c r="A18" s="282" t="s">
        <v>433</v>
      </c>
      <c r="B18" s="286" t="s">
        <v>434</v>
      </c>
      <c r="C18" s="283"/>
      <c r="D18" s="284">
        <v>309802</v>
      </c>
      <c r="F18" s="285"/>
      <c r="G18" s="7"/>
      <c r="I18" s="7"/>
      <c r="L18" s="7"/>
    </row>
    <row r="19" spans="1:12" x14ac:dyDescent="0.25">
      <c r="A19" s="282" t="s">
        <v>433</v>
      </c>
      <c r="B19" s="286" t="s">
        <v>435</v>
      </c>
      <c r="C19" s="283"/>
      <c r="D19" s="284">
        <v>338313</v>
      </c>
      <c r="F19" s="285"/>
      <c r="G19" s="7"/>
      <c r="I19" s="7"/>
      <c r="L19" s="7"/>
    </row>
    <row r="20" spans="1:12" x14ac:dyDescent="0.25">
      <c r="A20" s="282" t="s">
        <v>433</v>
      </c>
      <c r="B20" s="286" t="s">
        <v>436</v>
      </c>
      <c r="C20" s="283"/>
      <c r="D20" s="284">
        <v>384358</v>
      </c>
      <c r="F20" s="285"/>
      <c r="G20" s="7"/>
      <c r="I20" s="7"/>
      <c r="L20" s="7"/>
    </row>
    <row r="21" spans="1:12" x14ac:dyDescent="0.25">
      <c r="A21" s="282" t="s">
        <v>433</v>
      </c>
      <c r="B21" s="286" t="s">
        <v>437</v>
      </c>
      <c r="C21" s="283"/>
      <c r="D21" s="284">
        <v>570667</v>
      </c>
      <c r="F21" s="285"/>
      <c r="G21" s="7"/>
      <c r="I21" s="7"/>
      <c r="L21" s="7"/>
    </row>
    <row r="22" spans="1:12" x14ac:dyDescent="0.25">
      <c r="A22" s="282" t="s">
        <v>438</v>
      </c>
      <c r="B22" s="286" t="s">
        <v>439</v>
      </c>
      <c r="C22" s="283"/>
      <c r="D22" s="284">
        <v>251481</v>
      </c>
      <c r="F22" s="285"/>
      <c r="G22" s="7"/>
      <c r="I22" s="7"/>
      <c r="L22" s="7"/>
    </row>
    <row r="23" spans="1:12" x14ac:dyDescent="0.25">
      <c r="A23" s="282" t="s">
        <v>438</v>
      </c>
      <c r="B23" s="286" t="s">
        <v>440</v>
      </c>
      <c r="C23" s="283"/>
      <c r="D23" s="284">
        <v>279992</v>
      </c>
      <c r="F23" s="285"/>
      <c r="G23" s="7"/>
      <c r="I23" s="7"/>
      <c r="L23" s="7"/>
    </row>
    <row r="24" spans="1:12" x14ac:dyDescent="0.25">
      <c r="A24" s="282" t="s">
        <v>438</v>
      </c>
      <c r="B24" s="286" t="s">
        <v>441</v>
      </c>
      <c r="C24" s="283"/>
      <c r="D24" s="284">
        <v>326036</v>
      </c>
      <c r="F24" s="285"/>
      <c r="G24" s="7"/>
      <c r="I24" s="7"/>
      <c r="L24" s="7"/>
    </row>
    <row r="25" spans="1:12" x14ac:dyDescent="0.25">
      <c r="A25" s="282" t="s">
        <v>438</v>
      </c>
      <c r="B25" s="286" t="s">
        <v>442</v>
      </c>
      <c r="C25" s="283"/>
      <c r="D25" s="284">
        <v>512346</v>
      </c>
      <c r="F25" s="285"/>
      <c r="G25" s="7"/>
      <c r="I25" s="7"/>
      <c r="L25" s="7"/>
    </row>
    <row r="26" spans="1:12" x14ac:dyDescent="0.25">
      <c r="A26" s="282" t="s">
        <v>443</v>
      </c>
      <c r="B26" s="286" t="s">
        <v>444</v>
      </c>
      <c r="C26" s="283"/>
      <c r="D26" s="284">
        <v>283651</v>
      </c>
      <c r="F26" s="285"/>
      <c r="G26" s="7"/>
      <c r="I26" s="7"/>
      <c r="L26" s="7"/>
    </row>
    <row r="27" spans="1:12" x14ac:dyDescent="0.25">
      <c r="A27" s="282" t="s">
        <v>443</v>
      </c>
      <c r="B27" s="286" t="s">
        <v>445</v>
      </c>
      <c r="C27" s="283"/>
      <c r="D27" s="284">
        <v>312162</v>
      </c>
      <c r="F27" s="285"/>
      <c r="G27" s="7"/>
      <c r="I27" s="7"/>
      <c r="L27" s="7"/>
    </row>
    <row r="28" spans="1:12" x14ac:dyDescent="0.25">
      <c r="A28" s="282" t="s">
        <v>443</v>
      </c>
      <c r="B28" s="286" t="s">
        <v>446</v>
      </c>
      <c r="C28" s="283"/>
      <c r="D28" s="284">
        <v>358206</v>
      </c>
      <c r="F28" s="285"/>
      <c r="G28" s="7"/>
      <c r="I28" s="7"/>
      <c r="L28" s="7"/>
    </row>
    <row r="29" spans="1:12" x14ac:dyDescent="0.25">
      <c r="A29" s="282" t="s">
        <v>443</v>
      </c>
      <c r="B29" s="286" t="s">
        <v>447</v>
      </c>
      <c r="C29" s="283"/>
      <c r="D29" s="284">
        <v>544516</v>
      </c>
      <c r="F29" s="285"/>
      <c r="G29" s="7"/>
      <c r="I29" s="7"/>
      <c r="L29" s="7"/>
    </row>
    <row r="30" spans="1:12" x14ac:dyDescent="0.25">
      <c r="A30" s="282" t="s">
        <v>41</v>
      </c>
      <c r="B30" s="286" t="s">
        <v>448</v>
      </c>
      <c r="C30" s="283"/>
      <c r="D30" s="284">
        <v>229698</v>
      </c>
      <c r="F30" s="285"/>
      <c r="G30" s="7"/>
      <c r="I30" s="7"/>
      <c r="L30" s="7"/>
    </row>
    <row r="31" spans="1:12" x14ac:dyDescent="0.25">
      <c r="A31" s="282" t="s">
        <v>41</v>
      </c>
      <c r="B31" s="286" t="s">
        <v>449</v>
      </c>
      <c r="C31" s="283"/>
      <c r="D31" s="284">
        <v>258209</v>
      </c>
      <c r="F31" s="285"/>
      <c r="G31" s="7"/>
      <c r="I31" s="7"/>
      <c r="L31" s="7"/>
    </row>
    <row r="32" spans="1:12" x14ac:dyDescent="0.25">
      <c r="A32" s="282" t="s">
        <v>41</v>
      </c>
      <c r="B32" s="286" t="s">
        <v>450</v>
      </c>
      <c r="C32" s="283"/>
      <c r="D32" s="284">
        <v>304253</v>
      </c>
      <c r="F32" s="285"/>
      <c r="G32" s="7"/>
      <c r="I32" s="7"/>
      <c r="L32" s="7"/>
    </row>
    <row r="33" spans="1:12" x14ac:dyDescent="0.25">
      <c r="A33" s="282" t="s">
        <v>41</v>
      </c>
      <c r="B33" s="286" t="s">
        <v>451</v>
      </c>
      <c r="C33" s="283"/>
      <c r="D33" s="284">
        <v>490563</v>
      </c>
      <c r="F33" s="285"/>
      <c r="G33" s="7"/>
      <c r="I33" s="7"/>
      <c r="L33" s="7"/>
    </row>
    <row r="34" spans="1:12" x14ac:dyDescent="0.25">
      <c r="A34" s="282" t="s">
        <v>452</v>
      </c>
      <c r="B34" s="286" t="s">
        <v>453</v>
      </c>
      <c r="C34" s="283"/>
      <c r="D34" s="284">
        <v>218901</v>
      </c>
      <c r="F34" s="285"/>
      <c r="G34" s="7"/>
      <c r="I34" s="7"/>
      <c r="L34" s="7"/>
    </row>
    <row r="35" spans="1:12" x14ac:dyDescent="0.25">
      <c r="A35" s="282" t="s">
        <v>452</v>
      </c>
      <c r="B35" s="286" t="s">
        <v>454</v>
      </c>
      <c r="C35" s="283"/>
      <c r="D35" s="284">
        <v>247412</v>
      </c>
      <c r="F35" s="285"/>
      <c r="G35" s="7"/>
      <c r="I35" s="7"/>
      <c r="L35" s="7"/>
    </row>
    <row r="36" spans="1:12" x14ac:dyDescent="0.25">
      <c r="A36" s="282" t="s">
        <v>452</v>
      </c>
      <c r="B36" s="286" t="s">
        <v>455</v>
      </c>
      <c r="C36" s="283"/>
      <c r="D36" s="284">
        <v>293456</v>
      </c>
      <c r="F36" s="285"/>
      <c r="G36" s="7"/>
      <c r="I36" s="7"/>
      <c r="L36" s="7"/>
    </row>
    <row r="37" spans="1:12" x14ac:dyDescent="0.25">
      <c r="A37" s="282" t="s">
        <v>452</v>
      </c>
      <c r="B37" s="286" t="s">
        <v>456</v>
      </c>
      <c r="C37" s="283"/>
      <c r="D37" s="284">
        <v>479766</v>
      </c>
      <c r="F37" s="285"/>
      <c r="G37" s="7"/>
      <c r="I37" s="7"/>
      <c r="L37" s="7"/>
    </row>
    <row r="38" spans="1:12" x14ac:dyDescent="0.25">
      <c r="A38" s="282" t="s">
        <v>457</v>
      </c>
      <c r="B38" s="286" t="s">
        <v>458</v>
      </c>
      <c r="C38" s="283"/>
      <c r="D38" s="284">
        <v>308390</v>
      </c>
      <c r="F38" s="285"/>
      <c r="G38" s="7"/>
      <c r="I38" s="7"/>
      <c r="L38" s="7"/>
    </row>
    <row r="39" spans="1:12" x14ac:dyDescent="0.25">
      <c r="A39" s="282" t="s">
        <v>457</v>
      </c>
      <c r="B39" s="286" t="s">
        <v>459</v>
      </c>
      <c r="C39" s="283"/>
      <c r="D39" s="284">
        <v>336901</v>
      </c>
      <c r="F39" s="285"/>
      <c r="G39" s="7"/>
      <c r="I39" s="7"/>
      <c r="L39" s="7"/>
    </row>
    <row r="40" spans="1:12" x14ac:dyDescent="0.25">
      <c r="A40" s="282" t="s">
        <v>457</v>
      </c>
      <c r="B40" s="286" t="s">
        <v>460</v>
      </c>
      <c r="C40" s="283"/>
      <c r="D40" s="284">
        <v>382945</v>
      </c>
      <c r="F40" s="285"/>
      <c r="G40" s="7"/>
      <c r="I40" s="7"/>
      <c r="L40" s="7"/>
    </row>
    <row r="41" spans="1:12" x14ac:dyDescent="0.25">
      <c r="A41" s="282" t="s">
        <v>457</v>
      </c>
      <c r="B41" s="286" t="s">
        <v>461</v>
      </c>
      <c r="C41" s="283"/>
      <c r="D41" s="284">
        <v>569255</v>
      </c>
      <c r="F41" s="285"/>
      <c r="G41" s="7"/>
      <c r="I41" s="7"/>
      <c r="L41" s="7"/>
    </row>
    <row r="42" spans="1:12" x14ac:dyDescent="0.25">
      <c r="A42" s="287" t="s">
        <v>462</v>
      </c>
      <c r="B42" s="287"/>
      <c r="C42" s="288"/>
      <c r="D42" s="288"/>
      <c r="F42" s="289"/>
      <c r="G42" s="7"/>
      <c r="I42" s="7"/>
      <c r="L42" s="7"/>
    </row>
    <row r="43" spans="1:12" x14ac:dyDescent="0.25">
      <c r="A43" s="282" t="s">
        <v>47</v>
      </c>
      <c r="B43" s="286" t="s">
        <v>463</v>
      </c>
      <c r="C43" s="283"/>
      <c r="D43" s="284">
        <v>252180</v>
      </c>
      <c r="F43" s="285"/>
      <c r="G43" s="290"/>
      <c r="I43" s="7"/>
      <c r="L43" s="7"/>
    </row>
    <row r="44" spans="1:12" x14ac:dyDescent="0.25">
      <c r="A44" s="282" t="s">
        <v>47</v>
      </c>
      <c r="B44" s="286" t="s">
        <v>464</v>
      </c>
      <c r="C44" s="283"/>
      <c r="D44" s="284">
        <v>325264</v>
      </c>
      <c r="F44" s="285"/>
      <c r="G44" s="290"/>
      <c r="I44" s="7"/>
      <c r="L44" s="7"/>
    </row>
    <row r="45" spans="1:12" x14ac:dyDescent="0.25">
      <c r="A45" s="282" t="s">
        <v>47</v>
      </c>
      <c r="B45" s="286" t="s">
        <v>465</v>
      </c>
      <c r="C45" s="283"/>
      <c r="D45" s="284">
        <v>449903</v>
      </c>
      <c r="F45" s="285"/>
      <c r="G45" s="290"/>
      <c r="I45" s="7"/>
      <c r="L45" s="7"/>
    </row>
    <row r="46" spans="1:12" x14ac:dyDescent="0.25">
      <c r="A46" s="282" t="s">
        <v>47</v>
      </c>
      <c r="B46" s="286" t="s">
        <v>466</v>
      </c>
      <c r="C46" s="283"/>
      <c r="D46" s="284">
        <v>619173</v>
      </c>
      <c r="F46" s="285"/>
      <c r="G46" s="290"/>
      <c r="I46" s="7"/>
      <c r="L46" s="7"/>
    </row>
    <row r="47" spans="1:12" ht="24" customHeight="1" x14ac:dyDescent="0.3">
      <c r="A47" s="277" t="s">
        <v>321</v>
      </c>
      <c r="B47" s="291"/>
      <c r="C47" s="291"/>
      <c r="D47" s="291"/>
      <c r="E47" s="292"/>
      <c r="F47" s="285"/>
      <c r="I47" s="7"/>
    </row>
    <row r="48" spans="1:12" s="1" customFormat="1" ht="15.75" x14ac:dyDescent="0.25">
      <c r="A48" s="293" t="s">
        <v>467</v>
      </c>
      <c r="B48" s="294"/>
      <c r="C48" s="294"/>
      <c r="D48" s="294"/>
      <c r="F48" s="295"/>
      <c r="I48" s="296"/>
    </row>
    <row r="49" spans="1:9" x14ac:dyDescent="0.25">
      <c r="A49" s="286" t="s">
        <v>468</v>
      </c>
      <c r="B49" s="286"/>
      <c r="C49" s="283"/>
      <c r="D49" s="284">
        <v>9763</v>
      </c>
      <c r="E49" s="292"/>
      <c r="F49" s="285"/>
      <c r="I49" s="7"/>
    </row>
    <row r="50" spans="1:9" x14ac:dyDescent="0.25">
      <c r="B50"/>
      <c r="C50" s="4"/>
      <c r="I50" s="7"/>
    </row>
  </sheetData>
  <mergeCells count="2">
    <mergeCell ref="C1:D1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8"/>
  <sheetViews>
    <sheetView zoomScale="160" zoomScaleNormal="160" workbookViewId="0">
      <selection activeCell="D5" sqref="D5"/>
    </sheetView>
  </sheetViews>
  <sheetFormatPr defaultColWidth="9.7109375" defaultRowHeight="15" x14ac:dyDescent="0.25"/>
  <cols>
    <col min="1" max="1" width="47.140625" customWidth="1"/>
    <col min="2" max="2" width="19.140625" customWidth="1"/>
  </cols>
  <sheetData>
    <row r="1" spans="1:2" ht="15.75" x14ac:dyDescent="0.25">
      <c r="A1" s="297" t="s">
        <v>469</v>
      </c>
      <c r="B1" s="297">
        <v>2026</v>
      </c>
    </row>
    <row r="2" spans="1:2" ht="15.75" x14ac:dyDescent="0.25">
      <c r="A2" s="298" t="s">
        <v>470</v>
      </c>
      <c r="B2" s="299">
        <v>173528</v>
      </c>
    </row>
    <row r="3" spans="1:2" ht="31.5" x14ac:dyDescent="0.25">
      <c r="A3" s="298" t="s">
        <v>471</v>
      </c>
      <c r="B3" s="299">
        <v>259530</v>
      </c>
    </row>
    <row r="4" spans="1:2" ht="15.75" x14ac:dyDescent="0.25">
      <c r="A4" s="298" t="s">
        <v>472</v>
      </c>
      <c r="B4" s="299">
        <v>173528</v>
      </c>
    </row>
    <row r="5" spans="1:2" ht="15.75" x14ac:dyDescent="0.25">
      <c r="A5" s="300" t="s">
        <v>473</v>
      </c>
      <c r="B5" s="299">
        <v>242310</v>
      </c>
    </row>
    <row r="6" spans="1:2" ht="15.75" x14ac:dyDescent="0.25">
      <c r="A6" s="298" t="s">
        <v>474</v>
      </c>
      <c r="B6" s="299">
        <v>135915</v>
      </c>
    </row>
    <row r="7" spans="1:2" ht="15.75" x14ac:dyDescent="0.25">
      <c r="A7" s="298" t="s">
        <v>475</v>
      </c>
      <c r="B7" s="299">
        <v>226837</v>
      </c>
    </row>
    <row r="8" spans="1:2" ht="15.75" x14ac:dyDescent="0.25">
      <c r="A8" s="298" t="s">
        <v>476</v>
      </c>
      <c r="B8" s="299">
        <v>165337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9"/>
  <sheetViews>
    <sheetView zoomScale="118" zoomScaleNormal="118" workbookViewId="0">
      <selection activeCell="A2" sqref="A2"/>
    </sheetView>
  </sheetViews>
  <sheetFormatPr defaultRowHeight="18.399999999999999" customHeight="1" x14ac:dyDescent="0.25"/>
  <cols>
    <col min="1" max="1" width="107.7109375" customWidth="1"/>
    <col min="2" max="2" width="28.7109375" customWidth="1"/>
    <col min="3" max="3" width="33.7109375" customWidth="1"/>
    <col min="4" max="4" width="12.28515625" customWidth="1"/>
  </cols>
  <sheetData>
    <row r="1" spans="1:9" ht="18.399999999999999" customHeight="1" x14ac:dyDescent="0.35">
      <c r="A1" s="37"/>
      <c r="B1" s="38"/>
      <c r="C1" s="38"/>
      <c r="D1" s="38"/>
      <c r="E1" s="38"/>
      <c r="F1" s="38"/>
      <c r="G1" s="38"/>
      <c r="H1" s="38"/>
      <c r="I1" s="38"/>
    </row>
    <row r="2" spans="1:9" ht="18.399999999999999" customHeight="1" x14ac:dyDescent="0.35">
      <c r="A2" s="37" t="s">
        <v>230</v>
      </c>
      <c r="B2" s="38"/>
      <c r="C2" s="38"/>
      <c r="D2" s="38"/>
      <c r="E2" s="38"/>
      <c r="F2" s="38"/>
      <c r="G2" s="38"/>
      <c r="H2" s="38"/>
      <c r="I2" s="38"/>
    </row>
    <row r="3" spans="1:9" ht="18.399999999999999" customHeight="1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ht="18.399999999999999" customHeight="1" x14ac:dyDescent="0.3">
      <c r="A4" s="39" t="s">
        <v>231</v>
      </c>
      <c r="B4" s="40" t="s">
        <v>232</v>
      </c>
      <c r="C4" s="41"/>
      <c r="D4" s="42" t="s">
        <v>126</v>
      </c>
      <c r="E4" s="43"/>
      <c r="F4" s="44" t="s">
        <v>176</v>
      </c>
      <c r="G4" s="44" t="s">
        <v>177</v>
      </c>
      <c r="H4" s="44" t="s">
        <v>178</v>
      </c>
      <c r="I4" s="44" t="s">
        <v>179</v>
      </c>
    </row>
    <row r="5" spans="1:9" ht="18.399999999999999" customHeight="1" x14ac:dyDescent="0.25">
      <c r="A5" s="45"/>
      <c r="B5" s="46" t="s">
        <v>220</v>
      </c>
      <c r="C5" s="41"/>
      <c r="D5" s="47" t="s">
        <v>233</v>
      </c>
      <c r="E5" s="48"/>
      <c r="F5" s="49">
        <v>185177.316520008</v>
      </c>
      <c r="G5" s="49">
        <v>237643.60560962188</v>
      </c>
      <c r="H5" s="49">
        <v>377556.17887947906</v>
      </c>
      <c r="I5" s="49">
        <v>552445.0436936355</v>
      </c>
    </row>
    <row r="6" spans="1:9" ht="18.399999999999999" customHeight="1" x14ac:dyDescent="0.25">
      <c r="A6" s="50" t="s">
        <v>234</v>
      </c>
      <c r="B6" s="51">
        <v>139111</v>
      </c>
      <c r="C6" s="41"/>
      <c r="D6" s="52" t="s">
        <v>235</v>
      </c>
      <c r="E6" s="53"/>
      <c r="F6" s="49">
        <v>51656.716417910502</v>
      </c>
      <c r="G6" s="49">
        <v>51656.716417910502</v>
      </c>
      <c r="H6" s="49">
        <v>51656.716417910502</v>
      </c>
      <c r="I6" s="49">
        <v>51656.716417910502</v>
      </c>
    </row>
    <row r="7" spans="1:9" ht="18.399999999999999" customHeight="1" x14ac:dyDescent="0.25">
      <c r="A7" s="50" t="s">
        <v>236</v>
      </c>
      <c r="B7" s="51">
        <v>149042</v>
      </c>
      <c r="C7" s="41"/>
      <c r="D7" s="42" t="s">
        <v>237</v>
      </c>
      <c r="E7" s="43"/>
      <c r="F7" s="54">
        <f>SUM(F5:F6)</f>
        <v>236834.0329379185</v>
      </c>
      <c r="G7" s="54">
        <f t="shared" ref="G7:I7" si="0">SUM(G5:G6)</f>
        <v>289300.32202753238</v>
      </c>
      <c r="H7" s="54">
        <f t="shared" si="0"/>
        <v>429212.89529738959</v>
      </c>
      <c r="I7" s="54">
        <f t="shared" si="0"/>
        <v>604101.76011154603</v>
      </c>
    </row>
    <row r="8" spans="1:9" ht="18.399999999999999" customHeight="1" x14ac:dyDescent="0.25">
      <c r="A8" s="50" t="s">
        <v>238</v>
      </c>
      <c r="B8" s="51">
        <v>241425</v>
      </c>
      <c r="C8" s="41"/>
      <c r="D8" s="41"/>
      <c r="E8" s="55"/>
      <c r="F8" s="38"/>
      <c r="G8" s="38"/>
      <c r="H8" s="38"/>
      <c r="I8" s="38"/>
    </row>
    <row r="9" spans="1:9" ht="18.399999999999999" customHeight="1" x14ac:dyDescent="0.25">
      <c r="A9" s="50"/>
      <c r="B9" s="56"/>
      <c r="C9" s="41"/>
      <c r="D9" s="41"/>
      <c r="E9" s="41"/>
      <c r="F9" s="38"/>
      <c r="G9" s="38"/>
      <c r="H9" s="38"/>
      <c r="I9" s="38"/>
    </row>
    <row r="10" spans="1:9" ht="18.399999999999999" customHeight="1" x14ac:dyDescent="0.25">
      <c r="A10" s="57" t="s">
        <v>239</v>
      </c>
      <c r="B10" s="56"/>
      <c r="C10" s="41"/>
      <c r="D10" s="41"/>
      <c r="E10" s="41"/>
      <c r="F10" s="38"/>
      <c r="G10" s="38"/>
      <c r="H10" s="38"/>
      <c r="I10" s="38"/>
    </row>
    <row r="11" spans="1:9" ht="18.399999999999999" customHeight="1" x14ac:dyDescent="0.25">
      <c r="A11" s="50" t="s">
        <v>240</v>
      </c>
      <c r="B11" s="51">
        <v>148933</v>
      </c>
      <c r="C11" s="41"/>
      <c r="D11" s="41"/>
      <c r="E11" s="55"/>
      <c r="F11" s="58"/>
      <c r="G11" s="38"/>
      <c r="H11" s="38"/>
      <c r="I11" s="38"/>
    </row>
    <row r="12" spans="1:9" ht="18.399999999999999" customHeight="1" x14ac:dyDescent="0.25">
      <c r="A12" s="50" t="s">
        <v>241</v>
      </c>
      <c r="B12" s="51">
        <v>204062</v>
      </c>
      <c r="C12" s="41"/>
      <c r="D12" s="41"/>
      <c r="E12" s="55"/>
      <c r="F12" s="58"/>
      <c r="G12" s="38"/>
      <c r="H12" s="38"/>
      <c r="I12" s="38"/>
    </row>
    <row r="13" spans="1:9" ht="18.399999999999999" customHeight="1" x14ac:dyDescent="0.25">
      <c r="A13" s="50" t="s">
        <v>242</v>
      </c>
      <c r="B13" s="51">
        <v>135301</v>
      </c>
      <c r="C13" s="41"/>
      <c r="D13" s="41"/>
      <c r="E13" s="55"/>
      <c r="F13" s="59"/>
      <c r="G13" s="38"/>
      <c r="H13" s="38"/>
      <c r="I13" s="38"/>
    </row>
    <row r="14" spans="1:9" ht="18.399999999999999" customHeight="1" x14ac:dyDescent="0.25">
      <c r="A14" s="50" t="s">
        <v>243</v>
      </c>
      <c r="B14" s="51">
        <v>182553</v>
      </c>
      <c r="C14" s="41"/>
      <c r="D14" s="41"/>
      <c r="E14" s="55"/>
      <c r="F14" s="58"/>
      <c r="G14" s="38"/>
      <c r="H14" s="38"/>
      <c r="I14" s="38"/>
    </row>
    <row r="15" spans="1:9" ht="18.399999999999999" customHeight="1" x14ac:dyDescent="0.25">
      <c r="A15" s="50" t="s">
        <v>244</v>
      </c>
      <c r="B15" s="51">
        <v>111376</v>
      </c>
      <c r="C15" s="41"/>
      <c r="D15" s="41"/>
      <c r="E15" s="55"/>
      <c r="F15" s="59"/>
      <c r="G15" s="38"/>
      <c r="H15" s="38"/>
      <c r="I15" s="38"/>
    </row>
    <row r="16" spans="1:9" ht="18.399999999999999" customHeight="1" x14ac:dyDescent="0.25">
      <c r="A16" s="50" t="s">
        <v>245</v>
      </c>
      <c r="B16" s="51">
        <v>132528</v>
      </c>
      <c r="C16" s="41"/>
      <c r="D16" s="41"/>
      <c r="E16" s="55"/>
      <c r="F16" s="59"/>
      <c r="G16" s="38"/>
      <c r="H16" s="38"/>
      <c r="I16" s="38"/>
    </row>
    <row r="17" spans="1:9" ht="18.399999999999999" customHeight="1" x14ac:dyDescent="0.25">
      <c r="A17" s="50" t="s">
        <v>246</v>
      </c>
      <c r="B17" s="51">
        <v>111654</v>
      </c>
      <c r="C17" s="41"/>
      <c r="D17" s="41"/>
      <c r="E17" s="55"/>
      <c r="F17" s="59"/>
      <c r="G17" s="38"/>
      <c r="H17" s="38"/>
      <c r="I17" s="38"/>
    </row>
    <row r="18" spans="1:9" ht="18.399999999999999" customHeight="1" x14ac:dyDescent="0.25">
      <c r="A18" s="50" t="s">
        <v>247</v>
      </c>
      <c r="B18" s="51">
        <v>171487</v>
      </c>
      <c r="C18" s="41"/>
      <c r="D18" s="41"/>
      <c r="E18" s="55"/>
      <c r="F18" s="59"/>
      <c r="G18" s="38"/>
      <c r="H18" s="38"/>
      <c r="I18" s="38"/>
    </row>
    <row r="19" spans="1:9" ht="18.399999999999999" customHeight="1" x14ac:dyDescent="0.25">
      <c r="A19" s="50" t="s">
        <v>248</v>
      </c>
      <c r="B19" s="51">
        <v>198222</v>
      </c>
      <c r="C19" s="41"/>
      <c r="D19" s="41"/>
      <c r="E19" s="55"/>
      <c r="F19" s="59"/>
      <c r="G19" s="38"/>
      <c r="H19" s="38"/>
      <c r="I19" s="38"/>
    </row>
    <row r="20" spans="1:9" ht="18.399999999999999" customHeight="1" x14ac:dyDescent="0.25">
      <c r="A20" s="50" t="s">
        <v>249</v>
      </c>
      <c r="B20" s="51">
        <v>155103</v>
      </c>
      <c r="C20" s="41"/>
      <c r="D20" s="41"/>
      <c r="E20" s="55"/>
      <c r="F20" s="59"/>
      <c r="G20" s="38"/>
      <c r="H20" s="38"/>
      <c r="I20" s="38"/>
    </row>
    <row r="21" spans="1:9" ht="18.399999999999999" customHeight="1" x14ac:dyDescent="0.25">
      <c r="A21" s="50" t="s">
        <v>250</v>
      </c>
      <c r="B21" s="51">
        <v>136833</v>
      </c>
      <c r="C21" s="41"/>
      <c r="D21" s="41"/>
      <c r="E21" s="55"/>
      <c r="F21" s="59"/>
      <c r="G21" s="38"/>
      <c r="H21" s="38"/>
      <c r="I21" s="38"/>
    </row>
    <row r="22" spans="1:9" ht="18.399999999999999" customHeight="1" x14ac:dyDescent="0.25">
      <c r="A22" s="50" t="s">
        <v>251</v>
      </c>
      <c r="B22" s="51">
        <v>164262</v>
      </c>
      <c r="C22" s="41"/>
      <c r="D22" s="41"/>
      <c r="E22" s="55"/>
      <c r="F22" s="58"/>
      <c r="G22" s="38"/>
      <c r="H22" s="38"/>
      <c r="I22" s="38"/>
    </row>
    <row r="23" spans="1:9" ht="18.399999999999999" customHeight="1" x14ac:dyDescent="0.25">
      <c r="A23" s="50"/>
      <c r="B23" s="56"/>
      <c r="C23" s="41"/>
      <c r="D23" s="41"/>
      <c r="E23" s="41"/>
      <c r="F23" s="59"/>
      <c r="G23" s="38"/>
      <c r="H23" s="38"/>
      <c r="I23" s="38"/>
    </row>
    <row r="24" spans="1:9" ht="18.399999999999999" customHeight="1" x14ac:dyDescent="0.25">
      <c r="A24" s="57" t="s">
        <v>252</v>
      </c>
      <c r="B24" s="56"/>
      <c r="C24" s="41"/>
      <c r="D24" s="41"/>
      <c r="E24" s="41"/>
      <c r="F24" s="59"/>
      <c r="G24" s="38"/>
      <c r="H24" s="38"/>
      <c r="I24" s="38"/>
    </row>
    <row r="25" spans="1:9" ht="18.399999999999999" customHeight="1" x14ac:dyDescent="0.25">
      <c r="A25" s="50" t="s">
        <v>253</v>
      </c>
      <c r="B25" s="51">
        <v>213000</v>
      </c>
      <c r="C25" s="41"/>
      <c r="D25" s="41"/>
      <c r="E25" s="55"/>
      <c r="F25" s="59"/>
      <c r="G25" s="38"/>
      <c r="H25" s="38"/>
      <c r="I25" s="38"/>
    </row>
    <row r="26" spans="1:9" ht="18.399999999999999" customHeight="1" x14ac:dyDescent="0.25">
      <c r="A26" s="50" t="s">
        <v>254</v>
      </c>
      <c r="B26" s="51">
        <v>25000</v>
      </c>
      <c r="C26" s="41"/>
      <c r="D26" s="41"/>
      <c r="E26" s="55"/>
      <c r="F26" s="59"/>
      <c r="G26" s="38"/>
      <c r="H26" s="38"/>
      <c r="I26" s="38"/>
    </row>
    <row r="27" spans="1:9" ht="18.399999999999999" customHeight="1" x14ac:dyDescent="0.25">
      <c r="A27" s="50" t="s">
        <v>255</v>
      </c>
      <c r="B27" s="51">
        <v>25000</v>
      </c>
      <c r="C27" s="41"/>
      <c r="D27" s="41"/>
      <c r="E27" s="55"/>
      <c r="F27" s="59"/>
      <c r="G27" s="38"/>
      <c r="H27" s="38"/>
      <c r="I27" s="38"/>
    </row>
    <row r="28" spans="1:9" ht="18.399999999999999" customHeight="1" x14ac:dyDescent="0.25">
      <c r="A28" s="60" t="s">
        <v>256</v>
      </c>
      <c r="B28" s="61">
        <v>40000</v>
      </c>
      <c r="C28" s="41"/>
      <c r="D28" s="41"/>
      <c r="E28" s="55"/>
      <c r="F28" s="59"/>
      <c r="G28" s="38"/>
      <c r="H28" s="38"/>
      <c r="I28" s="38"/>
    </row>
    <row r="29" spans="1:9" ht="18.399999999999999" customHeight="1" x14ac:dyDescent="0.25">
      <c r="A29" s="38"/>
      <c r="B29" s="38"/>
      <c r="C29" s="38"/>
      <c r="D29" s="38"/>
      <c r="E29" s="38"/>
      <c r="F29" s="59"/>
      <c r="G29" s="38"/>
      <c r="H29" s="38"/>
      <c r="I29" s="3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602F-B0DE-42DE-AB62-97BE68705A67}">
  <dimension ref="A1:C10"/>
  <sheetViews>
    <sheetView workbookViewId="0">
      <selection activeCell="F3" sqref="F3"/>
    </sheetView>
  </sheetViews>
  <sheetFormatPr defaultRowHeight="15" x14ac:dyDescent="0.25"/>
  <cols>
    <col min="1" max="1" width="22.140625" bestFit="1" customWidth="1"/>
    <col min="2" max="2" width="55.85546875" bestFit="1" customWidth="1"/>
    <col min="3" max="3" width="27.28515625" customWidth="1"/>
  </cols>
  <sheetData>
    <row r="1" spans="1:3" ht="23.25" x14ac:dyDescent="0.25">
      <c r="A1" s="347" t="s">
        <v>355</v>
      </c>
      <c r="B1" s="347"/>
      <c r="C1" s="230" t="s">
        <v>356</v>
      </c>
    </row>
    <row r="2" spans="1:3" x14ac:dyDescent="0.25">
      <c r="A2" s="348" t="s">
        <v>357</v>
      </c>
      <c r="B2" s="348"/>
      <c r="C2" s="231"/>
    </row>
    <row r="3" spans="1:3" ht="85.5" x14ac:dyDescent="0.25">
      <c r="A3" s="231" t="s">
        <v>358</v>
      </c>
      <c r="B3" s="231" t="s">
        <v>359</v>
      </c>
      <c r="C3" s="231" t="s">
        <v>360</v>
      </c>
    </row>
    <row r="4" spans="1:3" ht="28.5" x14ac:dyDescent="0.25">
      <c r="A4" s="231" t="s">
        <v>361</v>
      </c>
      <c r="B4" s="231" t="s">
        <v>362</v>
      </c>
      <c r="C4" s="231" t="s">
        <v>347</v>
      </c>
    </row>
    <row r="5" spans="1:3" ht="100.5" x14ac:dyDescent="0.25">
      <c r="A5" s="231" t="s">
        <v>8</v>
      </c>
      <c r="B5" s="231"/>
      <c r="C5" s="232" t="s">
        <v>363</v>
      </c>
    </row>
    <row r="6" spans="1:3" ht="71.25" x14ac:dyDescent="0.25">
      <c r="A6" s="231" t="s">
        <v>364</v>
      </c>
      <c r="B6" s="231" t="s">
        <v>19</v>
      </c>
      <c r="C6" s="233" t="s">
        <v>365</v>
      </c>
    </row>
    <row r="7" spans="1:3" ht="114" x14ac:dyDescent="0.25">
      <c r="A7" s="231" t="s">
        <v>366</v>
      </c>
      <c r="B7" s="231" t="s">
        <v>207</v>
      </c>
      <c r="C7" s="231" t="s">
        <v>367</v>
      </c>
    </row>
    <row r="8" spans="1:3" x14ac:dyDescent="0.25">
      <c r="A8" s="231"/>
      <c r="B8" s="231"/>
      <c r="C8" s="231"/>
    </row>
    <row r="9" spans="1:3" ht="71.25" x14ac:dyDescent="0.25">
      <c r="A9" s="231" t="s">
        <v>368</v>
      </c>
      <c r="B9" s="231" t="s">
        <v>369</v>
      </c>
      <c r="C9" s="231" t="s">
        <v>370</v>
      </c>
    </row>
    <row r="10" spans="1:3" ht="42.75" x14ac:dyDescent="0.25">
      <c r="A10" s="231" t="s">
        <v>371</v>
      </c>
      <c r="B10" s="231" t="s">
        <v>372</v>
      </c>
      <c r="C10" s="231" t="s">
        <v>373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5"/>
  <sheetViews>
    <sheetView zoomScale="160" zoomScaleNormal="160" workbookViewId="0">
      <selection activeCell="C42" sqref="C42"/>
    </sheetView>
  </sheetViews>
  <sheetFormatPr defaultRowHeight="23.1" customHeight="1" x14ac:dyDescent="0.25"/>
  <cols>
    <col min="1" max="1" width="19.42578125" customWidth="1"/>
    <col min="2" max="2" width="42.7109375" customWidth="1"/>
    <col min="3" max="3" width="19.7109375" customWidth="1"/>
    <col min="4" max="4" width="17.28515625" customWidth="1"/>
  </cols>
  <sheetData>
    <row r="1" spans="1:4" ht="23.1" customHeight="1" x14ac:dyDescent="0.45">
      <c r="A1" s="62" t="s">
        <v>257</v>
      </c>
      <c r="B1" s="63"/>
      <c r="C1" s="64"/>
      <c r="D1" s="65" t="s">
        <v>258</v>
      </c>
    </row>
    <row r="2" spans="1:4" ht="23.1" customHeight="1" x14ac:dyDescent="0.4">
      <c r="A2" s="66" t="s">
        <v>84</v>
      </c>
      <c r="B2" s="66"/>
      <c r="C2" s="67" t="s">
        <v>259</v>
      </c>
      <c r="D2" s="67" t="s">
        <v>260</v>
      </c>
    </row>
    <row r="3" spans="1:4" ht="15" x14ac:dyDescent="0.25">
      <c r="A3" s="68" t="s">
        <v>17</v>
      </c>
      <c r="B3" s="68" t="s">
        <v>18</v>
      </c>
      <c r="C3" s="69">
        <v>148625</v>
      </c>
      <c r="D3" s="69">
        <f>+C3/12</f>
        <v>12385.416666666666</v>
      </c>
    </row>
    <row r="4" spans="1:4" ht="15" x14ac:dyDescent="0.25">
      <c r="A4" s="68" t="s">
        <v>261</v>
      </c>
      <c r="B4" s="68" t="s">
        <v>262</v>
      </c>
      <c r="C4" s="69">
        <v>256157</v>
      </c>
      <c r="D4" s="69">
        <f t="shared" ref="D4:D32" si="0">+C4/12</f>
        <v>21346.416666666668</v>
      </c>
    </row>
    <row r="5" spans="1:4" ht="15" x14ac:dyDescent="0.25">
      <c r="A5" s="68" t="s">
        <v>19</v>
      </c>
      <c r="B5" s="68" t="s">
        <v>20</v>
      </c>
      <c r="C5" s="69">
        <v>150965</v>
      </c>
      <c r="D5" s="69">
        <f t="shared" si="0"/>
        <v>12580.416666666666</v>
      </c>
    </row>
    <row r="6" spans="1:4" ht="15" x14ac:dyDescent="0.25">
      <c r="A6" s="68" t="s">
        <v>25</v>
      </c>
      <c r="B6" s="68" t="s">
        <v>263</v>
      </c>
      <c r="C6" s="69">
        <v>158161</v>
      </c>
      <c r="D6" s="69">
        <f t="shared" si="0"/>
        <v>13180.083333333334</v>
      </c>
    </row>
    <row r="7" spans="1:4" ht="15" x14ac:dyDescent="0.25">
      <c r="A7" s="68" t="s">
        <v>29</v>
      </c>
      <c r="B7" s="68" t="s">
        <v>264</v>
      </c>
      <c r="C7" s="69">
        <v>149646</v>
      </c>
      <c r="D7" s="69">
        <f t="shared" si="0"/>
        <v>12470.5</v>
      </c>
    </row>
    <row r="8" spans="1:4" ht="15" x14ac:dyDescent="0.25">
      <c r="A8" s="68" t="s">
        <v>27</v>
      </c>
      <c r="B8" s="68" t="s">
        <v>265</v>
      </c>
      <c r="C8" s="69">
        <v>149646</v>
      </c>
      <c r="D8" s="69">
        <f t="shared" si="0"/>
        <v>12470.5</v>
      </c>
    </row>
    <row r="9" spans="1:4" ht="15" x14ac:dyDescent="0.25">
      <c r="A9" s="68" t="s">
        <v>266</v>
      </c>
      <c r="B9" s="68" t="s">
        <v>267</v>
      </c>
      <c r="C9" s="69">
        <v>149646</v>
      </c>
      <c r="D9" s="69">
        <f t="shared" si="0"/>
        <v>12470.5</v>
      </c>
    </row>
    <row r="10" spans="1:4" ht="15" x14ac:dyDescent="0.25">
      <c r="A10" s="68" t="s">
        <v>268</v>
      </c>
      <c r="B10" s="68" t="s">
        <v>269</v>
      </c>
      <c r="C10" s="70">
        <v>149646</v>
      </c>
      <c r="D10" s="70">
        <f t="shared" si="0"/>
        <v>12470.5</v>
      </c>
    </row>
    <row r="11" spans="1:4" ht="15" x14ac:dyDescent="0.25">
      <c r="A11" s="68" t="s">
        <v>65</v>
      </c>
      <c r="B11" s="68" t="s">
        <v>270</v>
      </c>
      <c r="C11" s="71">
        <v>162391</v>
      </c>
      <c r="D11" s="69">
        <f t="shared" si="0"/>
        <v>13532.583333333334</v>
      </c>
    </row>
    <row r="12" spans="1:4" ht="15" x14ac:dyDescent="0.25">
      <c r="A12" s="72" t="s">
        <v>271</v>
      </c>
      <c r="B12" s="72" t="s">
        <v>272</v>
      </c>
      <c r="C12" s="69">
        <v>150232</v>
      </c>
      <c r="D12" s="69">
        <f t="shared" si="0"/>
        <v>12519.333333333334</v>
      </c>
    </row>
    <row r="13" spans="1:4" ht="15" x14ac:dyDescent="0.25">
      <c r="A13" s="72"/>
      <c r="B13" s="72"/>
      <c r="C13" s="71"/>
      <c r="D13" s="69"/>
    </row>
    <row r="14" spans="1:4" ht="15" x14ac:dyDescent="0.25">
      <c r="A14" s="72" t="s">
        <v>273</v>
      </c>
      <c r="B14" s="72" t="s">
        <v>274</v>
      </c>
      <c r="C14" s="71">
        <v>164789</v>
      </c>
      <c r="D14" s="69">
        <f t="shared" si="0"/>
        <v>13732.416666666666</v>
      </c>
    </row>
    <row r="15" spans="1:4" ht="15" x14ac:dyDescent="0.25">
      <c r="A15" s="72"/>
      <c r="B15" s="72"/>
      <c r="C15" s="69"/>
      <c r="D15" s="69"/>
    </row>
    <row r="16" spans="1:4" ht="23.1" customHeight="1" x14ac:dyDescent="0.4">
      <c r="A16" s="73" t="s">
        <v>126</v>
      </c>
      <c r="B16" s="74"/>
      <c r="C16" s="67" t="s">
        <v>259</v>
      </c>
      <c r="D16" s="67" t="s">
        <v>260</v>
      </c>
    </row>
    <row r="17" spans="1:4" ht="23.1" customHeight="1" x14ac:dyDescent="0.25">
      <c r="A17" s="68" t="s">
        <v>275</v>
      </c>
      <c r="B17" s="68" t="s">
        <v>276</v>
      </c>
      <c r="C17" s="69">
        <v>248847</v>
      </c>
      <c r="D17" s="69">
        <f>C17/12</f>
        <v>20737.25</v>
      </c>
    </row>
    <row r="18" spans="1:4" ht="23.1" customHeight="1" x14ac:dyDescent="0.25">
      <c r="A18" s="68" t="s">
        <v>277</v>
      </c>
      <c r="B18" s="68" t="s">
        <v>276</v>
      </c>
      <c r="C18" s="69">
        <v>281893</v>
      </c>
      <c r="D18" s="69">
        <f>C18/12</f>
        <v>23491.083333333332</v>
      </c>
    </row>
    <row r="19" spans="1:4" ht="23.1" customHeight="1" x14ac:dyDescent="0.25">
      <c r="A19" s="68" t="s">
        <v>278</v>
      </c>
      <c r="B19" s="68" t="s">
        <v>276</v>
      </c>
      <c r="C19" s="69">
        <v>348780</v>
      </c>
      <c r="D19" s="69">
        <f>C19/12</f>
        <v>29065</v>
      </c>
    </row>
    <row r="20" spans="1:4" ht="23.1" customHeight="1" x14ac:dyDescent="0.25">
      <c r="A20" s="68" t="s">
        <v>279</v>
      </c>
      <c r="B20" s="68" t="s">
        <v>276</v>
      </c>
      <c r="C20" s="69">
        <v>496639</v>
      </c>
      <c r="D20" s="69">
        <f>C20/12</f>
        <v>41386.583333333336</v>
      </c>
    </row>
    <row r="21" spans="1:4" ht="23.1" customHeight="1" x14ac:dyDescent="0.25">
      <c r="A21" s="68" t="s">
        <v>280</v>
      </c>
      <c r="B21" s="68" t="s">
        <v>276</v>
      </c>
      <c r="C21" s="71" t="s">
        <v>224</v>
      </c>
      <c r="D21" s="71" t="s">
        <v>224</v>
      </c>
    </row>
    <row r="22" spans="1:4" ht="23.1" customHeight="1" x14ac:dyDescent="0.25">
      <c r="A22" s="68"/>
      <c r="B22" s="68"/>
      <c r="C22" s="71"/>
      <c r="D22" s="71"/>
    </row>
    <row r="23" spans="1:4" ht="15" x14ac:dyDescent="0.25">
      <c r="A23" s="68" t="s">
        <v>281</v>
      </c>
      <c r="B23" s="68" t="s">
        <v>282</v>
      </c>
      <c r="C23" s="69">
        <v>265693</v>
      </c>
      <c r="D23" s="69">
        <f>C23/12</f>
        <v>22141.083333333332</v>
      </c>
    </row>
    <row r="24" spans="1:4" ht="15" x14ac:dyDescent="0.25">
      <c r="A24" s="68" t="s">
        <v>283</v>
      </c>
      <c r="B24" s="68" t="s">
        <v>284</v>
      </c>
      <c r="C24" s="69">
        <v>306177</v>
      </c>
      <c r="D24" s="69">
        <f t="shared" ref="D24:D26" si="1">C24/12</f>
        <v>25514.75</v>
      </c>
    </row>
    <row r="25" spans="1:4" ht="15" x14ac:dyDescent="0.25">
      <c r="A25" s="68" t="s">
        <v>285</v>
      </c>
      <c r="B25" s="68" t="s">
        <v>286</v>
      </c>
      <c r="C25" s="69">
        <v>390861</v>
      </c>
      <c r="D25" s="69">
        <f t="shared" si="1"/>
        <v>32571.75</v>
      </c>
    </row>
    <row r="26" spans="1:4" ht="15" x14ac:dyDescent="0.25">
      <c r="A26" s="68" t="s">
        <v>287</v>
      </c>
      <c r="B26" s="68" t="s">
        <v>288</v>
      </c>
      <c r="C26" s="69">
        <v>523374</v>
      </c>
      <c r="D26" s="69">
        <f t="shared" si="1"/>
        <v>43614.5</v>
      </c>
    </row>
    <row r="27" spans="1:4" ht="15" x14ac:dyDescent="0.25">
      <c r="A27" s="68" t="s">
        <v>289</v>
      </c>
      <c r="B27" s="68" t="s">
        <v>290</v>
      </c>
      <c r="C27" s="71" t="s">
        <v>224</v>
      </c>
      <c r="D27" s="71" t="s">
        <v>224</v>
      </c>
    </row>
    <row r="28" spans="1:4" ht="15" x14ac:dyDescent="0.25">
      <c r="A28" s="68"/>
      <c r="B28" s="68"/>
      <c r="C28" s="69"/>
      <c r="D28" s="69"/>
    </row>
    <row r="29" spans="1:4" ht="15" x14ac:dyDescent="0.25">
      <c r="A29" s="68" t="s">
        <v>291</v>
      </c>
      <c r="B29" s="68" t="s">
        <v>292</v>
      </c>
      <c r="C29" s="69">
        <v>280903</v>
      </c>
      <c r="D29" s="69">
        <f t="shared" si="0"/>
        <v>23408.583333333332</v>
      </c>
    </row>
    <row r="30" spans="1:4" ht="15" x14ac:dyDescent="0.25">
      <c r="A30" s="68" t="s">
        <v>291</v>
      </c>
      <c r="B30" s="68" t="s">
        <v>293</v>
      </c>
      <c r="C30" s="69">
        <v>339753</v>
      </c>
      <c r="D30" s="69">
        <f t="shared" si="0"/>
        <v>28312.75</v>
      </c>
    </row>
    <row r="31" spans="1:4" ht="15" x14ac:dyDescent="0.25">
      <c r="A31" s="68" t="s">
        <v>291</v>
      </c>
      <c r="B31" s="68" t="s">
        <v>294</v>
      </c>
      <c r="C31" s="71">
        <v>433777</v>
      </c>
      <c r="D31" s="69">
        <f t="shared" si="0"/>
        <v>36148.083333333336</v>
      </c>
    </row>
    <row r="32" spans="1:4" ht="15" x14ac:dyDescent="0.25">
      <c r="A32" s="68" t="s">
        <v>291</v>
      </c>
      <c r="B32" s="68" t="s">
        <v>295</v>
      </c>
      <c r="C32" s="71">
        <v>574091</v>
      </c>
      <c r="D32" s="69">
        <f t="shared" si="0"/>
        <v>47840.916666666664</v>
      </c>
    </row>
    <row r="33" spans="1:4" ht="15" x14ac:dyDescent="0.25">
      <c r="A33" s="68" t="s">
        <v>291</v>
      </c>
      <c r="B33" s="68" t="s">
        <v>296</v>
      </c>
      <c r="C33" s="71" t="s">
        <v>224</v>
      </c>
      <c r="D33" s="71" t="s">
        <v>224</v>
      </c>
    </row>
    <row r="34" spans="1:4" ht="23.1" customHeight="1" x14ac:dyDescent="0.25">
      <c r="A34" s="75" t="s">
        <v>297</v>
      </c>
      <c r="B34" s="75"/>
      <c r="C34" s="76"/>
      <c r="D34" s="76"/>
    </row>
    <row r="35" spans="1:4" ht="23.1" customHeight="1" x14ac:dyDescent="0.25">
      <c r="B35" s="75"/>
      <c r="C35" s="76"/>
      <c r="D35" s="76"/>
    </row>
    <row r="36" spans="1:4" ht="23.1" customHeight="1" x14ac:dyDescent="0.25">
      <c r="A36" s="75"/>
      <c r="B36" s="75"/>
      <c r="C36" s="77"/>
      <c r="D36" s="77"/>
    </row>
    <row r="37" spans="1:4" ht="23.1" customHeight="1" x14ac:dyDescent="0.25">
      <c r="A37" s="78"/>
      <c r="B37" s="78"/>
      <c r="C37" s="78"/>
      <c r="D37" s="78"/>
    </row>
    <row r="41" spans="1:4" ht="23.1" customHeight="1" x14ac:dyDescent="0.25">
      <c r="B41" s="78"/>
      <c r="C41" s="78"/>
    </row>
    <row r="42" spans="1:4" ht="23.1" customHeight="1" x14ac:dyDescent="0.25">
      <c r="B42" s="78"/>
      <c r="C42" s="78"/>
    </row>
    <row r="43" spans="1:4" ht="23.1" customHeight="1" x14ac:dyDescent="0.25">
      <c r="B43" s="78"/>
      <c r="C43" s="78"/>
    </row>
    <row r="44" spans="1:4" ht="23.1" customHeight="1" x14ac:dyDescent="0.25">
      <c r="B44" s="78"/>
      <c r="C44" s="78"/>
    </row>
    <row r="45" spans="1:4" ht="23.1" customHeight="1" x14ac:dyDescent="0.25">
      <c r="B45" s="78"/>
      <c r="C45" s="7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0"/>
  <sheetViews>
    <sheetView workbookViewId="0">
      <selection activeCell="F24" sqref="F24"/>
    </sheetView>
  </sheetViews>
  <sheetFormatPr defaultColWidth="9.28515625" defaultRowHeight="15.75" x14ac:dyDescent="0.25"/>
  <cols>
    <col min="1" max="1" width="47.85546875" style="1" customWidth="1"/>
    <col min="2" max="2" width="20.7109375" style="1" bestFit="1" customWidth="1"/>
    <col min="3" max="3" width="19" style="1" bestFit="1" customWidth="1"/>
    <col min="4" max="4" width="18.5703125" style="1" bestFit="1" customWidth="1"/>
    <col min="5" max="16384" width="9.28515625" style="1"/>
  </cols>
  <sheetData>
    <row r="1" spans="1:5" x14ac:dyDescent="0.25">
      <c r="A1" s="370"/>
      <c r="B1" s="371"/>
      <c r="C1" s="366" t="s">
        <v>317</v>
      </c>
      <c r="D1" s="367"/>
      <c r="E1" s="89"/>
    </row>
    <row r="2" spans="1:5" x14ac:dyDescent="0.25">
      <c r="A2" s="368" t="s">
        <v>346</v>
      </c>
      <c r="B2" s="369"/>
      <c r="C2" s="225" t="s">
        <v>318</v>
      </c>
      <c r="D2" s="224" t="s">
        <v>260</v>
      </c>
      <c r="E2" s="89"/>
    </row>
    <row r="3" spans="1:5" x14ac:dyDescent="0.25">
      <c r="A3" s="222" t="s">
        <v>84</v>
      </c>
      <c r="B3" s="222"/>
      <c r="C3" s="89"/>
      <c r="D3" s="89"/>
      <c r="E3" s="89"/>
    </row>
    <row r="4" spans="1:5" x14ac:dyDescent="0.25">
      <c r="A4" s="219" t="s">
        <v>17</v>
      </c>
      <c r="B4" s="219" t="s">
        <v>18</v>
      </c>
      <c r="C4" s="220">
        <v>152770</v>
      </c>
      <c r="D4" s="220">
        <v>12730.833333333334</v>
      </c>
      <c r="E4" s="228"/>
    </row>
    <row r="5" spans="1:5" x14ac:dyDescent="0.25">
      <c r="A5" s="219" t="s">
        <v>19</v>
      </c>
      <c r="B5" s="219" t="s">
        <v>20</v>
      </c>
      <c r="C5" s="220">
        <v>152770</v>
      </c>
      <c r="D5" s="220">
        <v>12730.833333333334</v>
      </c>
      <c r="E5" s="228"/>
    </row>
    <row r="6" spans="1:5" x14ac:dyDescent="0.25">
      <c r="A6" s="219" t="s">
        <v>311</v>
      </c>
      <c r="B6" s="219" t="s">
        <v>312</v>
      </c>
      <c r="C6" s="221" t="s">
        <v>347</v>
      </c>
      <c r="D6" s="221" t="s">
        <v>347</v>
      </c>
      <c r="E6" s="89"/>
    </row>
    <row r="7" spans="1:5" x14ac:dyDescent="0.25">
      <c r="A7" s="222" t="s">
        <v>322</v>
      </c>
      <c r="B7" s="222"/>
      <c r="C7" s="223"/>
      <c r="D7" s="227"/>
      <c r="E7" s="89"/>
    </row>
    <row r="8" spans="1:5" x14ac:dyDescent="0.25">
      <c r="A8" s="373" t="s">
        <v>323</v>
      </c>
      <c r="B8" s="374"/>
      <c r="C8" s="220">
        <v>132824</v>
      </c>
      <c r="D8" s="220">
        <v>11068.666666666666</v>
      </c>
      <c r="E8" s="228"/>
    </row>
    <row r="9" spans="1:5" x14ac:dyDescent="0.25">
      <c r="A9" s="219" t="s">
        <v>348</v>
      </c>
      <c r="B9" s="219"/>
      <c r="C9" s="220">
        <v>132824</v>
      </c>
      <c r="D9" s="220">
        <v>11068.666666666666</v>
      </c>
      <c r="E9" s="228"/>
    </row>
    <row r="10" spans="1:5" x14ac:dyDescent="0.25">
      <c r="A10" s="89" t="s">
        <v>349</v>
      </c>
      <c r="B10" s="89"/>
      <c r="C10" s="223"/>
      <c r="D10" s="223"/>
      <c r="E10" s="89"/>
    </row>
    <row r="11" spans="1:5" x14ac:dyDescent="0.25">
      <c r="A11" s="89"/>
      <c r="B11" s="89"/>
      <c r="C11" s="223"/>
      <c r="D11" s="223"/>
      <c r="E11" s="89"/>
    </row>
    <row r="12" spans="1:5" x14ac:dyDescent="0.25">
      <c r="A12" s="89" t="s">
        <v>350</v>
      </c>
      <c r="B12" s="89"/>
      <c r="C12" s="223"/>
      <c r="D12" s="223"/>
      <c r="E12" s="89"/>
    </row>
    <row r="13" spans="1:5" x14ac:dyDescent="0.25">
      <c r="A13" s="89" t="s">
        <v>351</v>
      </c>
      <c r="B13" s="89"/>
      <c r="C13" s="223"/>
      <c r="D13" s="223"/>
      <c r="E13" s="89"/>
    </row>
    <row r="14" spans="1:5" x14ac:dyDescent="0.25">
      <c r="A14" s="226"/>
      <c r="B14"/>
      <c r="C14"/>
      <c r="D14"/>
      <c r="E14"/>
    </row>
    <row r="15" spans="1:5" x14ac:dyDescent="0.25">
      <c r="A15" s="372" t="s">
        <v>352</v>
      </c>
      <c r="B15" s="372"/>
      <c r="C15"/>
      <c r="D15"/>
      <c r="E15"/>
    </row>
    <row r="16" spans="1:5" x14ac:dyDescent="0.25">
      <c r="A16" s="1" t="s">
        <v>353</v>
      </c>
      <c r="B16"/>
      <c r="C16"/>
      <c r="D16"/>
      <c r="E16"/>
    </row>
    <row r="17" spans="1:1" x14ac:dyDescent="0.25">
      <c r="A17" s="1" t="s">
        <v>354</v>
      </c>
    </row>
    <row r="20" spans="1:1" x14ac:dyDescent="0.25">
      <c r="A20" s="229"/>
    </row>
  </sheetData>
  <mergeCells count="5">
    <mergeCell ref="C1:D1"/>
    <mergeCell ref="A2:B2"/>
    <mergeCell ref="A1:B1"/>
    <mergeCell ref="A15:B15"/>
    <mergeCell ref="A8:B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4"/>
  <sheetViews>
    <sheetView zoomScale="184" zoomScaleNormal="184" workbookViewId="0">
      <selection activeCell="F8" sqref="F8"/>
    </sheetView>
  </sheetViews>
  <sheetFormatPr defaultColWidth="10.7109375" defaultRowHeight="15" x14ac:dyDescent="0.25"/>
  <cols>
    <col min="1" max="1" width="24.85546875" customWidth="1"/>
    <col min="2" max="2" width="9.5703125" customWidth="1"/>
    <col min="3" max="3" width="10.5703125" customWidth="1"/>
  </cols>
  <sheetData>
    <row r="1" spans="1:3" x14ac:dyDescent="0.25">
      <c r="A1" s="79" t="s">
        <v>298</v>
      </c>
    </row>
    <row r="3" spans="1:3" x14ac:dyDescent="0.25">
      <c r="A3" s="80" t="s">
        <v>183</v>
      </c>
      <c r="B3" s="80" t="s">
        <v>299</v>
      </c>
      <c r="C3" s="81" t="s">
        <v>300</v>
      </c>
    </row>
    <row r="4" spans="1:3" x14ac:dyDescent="0.25">
      <c r="A4" s="82" t="s">
        <v>301</v>
      </c>
      <c r="B4" s="83">
        <v>14619</v>
      </c>
      <c r="C4" s="83">
        <v>175436</v>
      </c>
    </row>
    <row r="5" spans="1:3" x14ac:dyDescent="0.25">
      <c r="A5" s="82" t="s">
        <v>302</v>
      </c>
      <c r="B5" s="83">
        <v>12307</v>
      </c>
      <c r="C5" s="83">
        <v>147686</v>
      </c>
    </row>
    <row r="6" spans="1:3" x14ac:dyDescent="0.25">
      <c r="A6" s="82" t="s">
        <v>303</v>
      </c>
      <c r="B6" s="83">
        <v>13515</v>
      </c>
      <c r="C6" s="83">
        <v>162184</v>
      </c>
    </row>
    <row r="10" spans="1:3" x14ac:dyDescent="0.25">
      <c r="A10" s="84" t="s">
        <v>304</v>
      </c>
      <c r="B10" s="84" t="s">
        <v>299</v>
      </c>
      <c r="C10" s="84" t="s">
        <v>300</v>
      </c>
    </row>
    <row r="11" spans="1:3" ht="30" x14ac:dyDescent="0.25">
      <c r="A11" s="85" t="s">
        <v>305</v>
      </c>
      <c r="B11" s="86">
        <v>48682</v>
      </c>
      <c r="C11" s="86">
        <v>584190</v>
      </c>
    </row>
    <row r="12" spans="1:3" x14ac:dyDescent="0.25">
      <c r="A12" s="87"/>
      <c r="B12" s="88"/>
      <c r="C12" s="88"/>
    </row>
    <row r="13" spans="1:3" x14ac:dyDescent="0.25">
      <c r="B13" s="7"/>
      <c r="C13" s="7"/>
    </row>
    <row r="14" spans="1:3" x14ac:dyDescent="0.25">
      <c r="B14" s="7"/>
      <c r="C14" s="7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6"/>
  <sheetViews>
    <sheetView zoomScale="232" zoomScaleNormal="232" workbookViewId="0">
      <selection activeCell="A15" sqref="A15"/>
    </sheetView>
  </sheetViews>
  <sheetFormatPr defaultColWidth="11" defaultRowHeight="15" x14ac:dyDescent="0.25"/>
  <cols>
    <col min="1" max="1" width="54.140625" style="164" customWidth="1"/>
    <col min="2" max="2" width="10.28515625" style="164"/>
    <col min="3" max="3" width="9.5703125" bestFit="1" customWidth="1"/>
  </cols>
  <sheetData>
    <row r="1" spans="1:2" ht="15.75" thickBot="1" x14ac:dyDescent="0.3">
      <c r="A1" s="192" t="s">
        <v>326</v>
      </c>
      <c r="B1" s="168"/>
    </row>
    <row r="2" spans="1:2" ht="15.75" thickBot="1" x14ac:dyDescent="0.3">
      <c r="A2" s="168"/>
      <c r="B2" s="168"/>
    </row>
    <row r="3" spans="1:2" ht="15.75" thickBot="1" x14ac:dyDescent="0.3">
      <c r="A3" s="193" t="s">
        <v>327</v>
      </c>
      <c r="B3" s="194">
        <v>2026</v>
      </c>
    </row>
    <row r="4" spans="1:2" x14ac:dyDescent="0.25">
      <c r="A4" s="195" t="s">
        <v>328</v>
      </c>
      <c r="B4" s="196">
        <v>193156</v>
      </c>
    </row>
    <row r="5" spans="1:2" x14ac:dyDescent="0.25">
      <c r="A5" s="82" t="s">
        <v>329</v>
      </c>
      <c r="B5" s="83">
        <v>139411</v>
      </c>
    </row>
    <row r="6" spans="1:2" x14ac:dyDescent="0.25">
      <c r="A6" s="82" t="s">
        <v>330</v>
      </c>
      <c r="B6" s="83">
        <v>235201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0"/>
  <sheetViews>
    <sheetView zoomScale="238" zoomScaleNormal="238" workbookViewId="0">
      <selection activeCell="B13" sqref="B13"/>
    </sheetView>
  </sheetViews>
  <sheetFormatPr defaultRowHeight="15" x14ac:dyDescent="0.25"/>
  <cols>
    <col min="2" max="2" width="28.7109375" customWidth="1"/>
    <col min="3" max="3" width="27.7109375" customWidth="1"/>
  </cols>
  <sheetData>
    <row r="1" spans="1:3" ht="18.75" x14ac:dyDescent="0.3">
      <c r="B1" s="110" t="s">
        <v>306</v>
      </c>
      <c r="C1" s="111" t="s">
        <v>307</v>
      </c>
    </row>
    <row r="2" spans="1:3" ht="18.75" x14ac:dyDescent="0.3">
      <c r="B2" s="110"/>
      <c r="C2" s="111"/>
    </row>
    <row r="3" spans="1:3" x14ac:dyDescent="0.25">
      <c r="A3" s="6" t="s">
        <v>62</v>
      </c>
      <c r="B3" s="6" t="s">
        <v>183</v>
      </c>
      <c r="C3" s="112" t="s">
        <v>308</v>
      </c>
    </row>
    <row r="4" spans="1:3" x14ac:dyDescent="0.25">
      <c r="A4" t="s">
        <v>17</v>
      </c>
      <c r="B4" t="s">
        <v>18</v>
      </c>
      <c r="C4" s="113">
        <v>192800</v>
      </c>
    </row>
    <row r="5" spans="1:3" x14ac:dyDescent="0.25">
      <c r="A5" t="s">
        <v>309</v>
      </c>
      <c r="B5" t="s">
        <v>310</v>
      </c>
      <c r="C5" s="113">
        <v>361300</v>
      </c>
    </row>
    <row r="6" spans="1:3" x14ac:dyDescent="0.25">
      <c r="A6" t="s">
        <v>19</v>
      </c>
      <c r="B6" t="s">
        <v>20</v>
      </c>
      <c r="C6" s="113">
        <v>172700</v>
      </c>
    </row>
    <row r="7" spans="1:3" x14ac:dyDescent="0.25">
      <c r="A7" t="s">
        <v>65</v>
      </c>
      <c r="B7" t="s">
        <v>90</v>
      </c>
      <c r="C7" s="113">
        <v>192800</v>
      </c>
    </row>
    <row r="8" spans="1:3" x14ac:dyDescent="0.25">
      <c r="A8" t="s">
        <v>311</v>
      </c>
      <c r="B8" t="s">
        <v>312</v>
      </c>
      <c r="C8" s="113" t="s">
        <v>313</v>
      </c>
    </row>
    <row r="9" spans="1:3" x14ac:dyDescent="0.25">
      <c r="C9" s="113"/>
    </row>
    <row r="10" spans="1:3" x14ac:dyDescent="0.25">
      <c r="A10" t="s">
        <v>7</v>
      </c>
      <c r="B10" t="s">
        <v>314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>
      <selection activeCell="M10" sqref="M10:M12"/>
    </sheetView>
  </sheetViews>
  <sheetFormatPr defaultColWidth="8.7109375" defaultRowHeight="15" x14ac:dyDescent="0.25"/>
  <cols>
    <col min="1" max="1" width="46.28515625" customWidth="1"/>
    <col min="2" max="2" width="12.28515625" bestFit="1" customWidth="1"/>
    <col min="3" max="3" width="22.28515625" bestFit="1" customWidth="1"/>
  </cols>
  <sheetData/>
  <pageMargins left="0.7" right="0.7" top="0.75" bottom="0.75" header="0.3" footer="0.3"/>
  <pageSetup paperSize="9" orientation="portrait" horizontalDpi="1200" verticalDpi="12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E48B-797F-4EAD-9A7D-375682A07DF1}">
  <dimension ref="A2:F22"/>
  <sheetViews>
    <sheetView workbookViewId="0">
      <selection activeCell="J24" sqref="J24"/>
    </sheetView>
  </sheetViews>
  <sheetFormatPr defaultRowHeight="15.75" x14ac:dyDescent="0.25"/>
  <cols>
    <col min="1" max="1" width="9.140625" style="89"/>
    <col min="2" max="2" width="12.85546875" style="89" customWidth="1"/>
    <col min="3" max="3" width="41" style="89" customWidth="1"/>
    <col min="4" max="4" width="18.7109375" style="89" bestFit="1" customWidth="1"/>
    <col min="5" max="5" width="19.85546875" style="89" bestFit="1" customWidth="1"/>
    <col min="6" max="6" width="9.140625" style="89"/>
  </cols>
  <sheetData>
    <row r="2" spans="2:6" ht="19.5" x14ac:dyDescent="0.4">
      <c r="B2" s="90" t="s">
        <v>315</v>
      </c>
      <c r="C2" s="91"/>
      <c r="D2" s="92"/>
      <c r="E2" s="93"/>
      <c r="F2" s="94"/>
    </row>
    <row r="3" spans="2:6" ht="19.5" x14ac:dyDescent="0.25">
      <c r="B3" s="375" t="s">
        <v>316</v>
      </c>
      <c r="C3" s="376"/>
      <c r="D3" s="377" t="s">
        <v>317</v>
      </c>
      <c r="E3" s="378"/>
    </row>
    <row r="4" spans="2:6" ht="19.5" x14ac:dyDescent="0.4">
      <c r="B4" s="379"/>
      <c r="C4" s="380"/>
      <c r="D4" s="67" t="s">
        <v>318</v>
      </c>
      <c r="E4" s="67" t="s">
        <v>260</v>
      </c>
    </row>
    <row r="5" spans="2:6" x14ac:dyDescent="0.25">
      <c r="B5" s="95" t="s">
        <v>84</v>
      </c>
      <c r="C5" s="95"/>
      <c r="D5" s="96"/>
      <c r="E5" s="96"/>
    </row>
    <row r="6" spans="2:6" x14ac:dyDescent="0.25">
      <c r="B6" s="96" t="s">
        <v>17</v>
      </c>
      <c r="C6" s="96" t="s">
        <v>18</v>
      </c>
      <c r="D6" s="97">
        <v>178195</v>
      </c>
      <c r="E6" s="97">
        <f>+D6/12</f>
        <v>14849.583333333334</v>
      </c>
    </row>
    <row r="7" spans="2:6" x14ac:dyDescent="0.25">
      <c r="B7" s="96" t="s">
        <v>65</v>
      </c>
      <c r="C7" s="96" t="s">
        <v>90</v>
      </c>
      <c r="D7" s="97">
        <v>152032</v>
      </c>
      <c r="E7" s="97">
        <f>+D7/12</f>
        <v>12669.333333333334</v>
      </c>
    </row>
    <row r="8" spans="2:6" x14ac:dyDescent="0.25">
      <c r="B8" s="96" t="s">
        <v>311</v>
      </c>
      <c r="C8" s="96" t="s">
        <v>319</v>
      </c>
      <c r="D8" s="98" t="s">
        <v>320</v>
      </c>
      <c r="E8" s="98" t="str">
        <f>+D8</f>
        <v>Länsprislistan</v>
      </c>
    </row>
    <row r="9" spans="2:6" x14ac:dyDescent="0.25">
      <c r="B9" s="96" t="s">
        <v>19</v>
      </c>
      <c r="C9" s="96" t="s">
        <v>20</v>
      </c>
      <c r="D9" s="97">
        <v>134159</v>
      </c>
      <c r="E9" s="97">
        <f>+D9/12</f>
        <v>11179.916666666666</v>
      </c>
    </row>
    <row r="10" spans="2:6" x14ac:dyDescent="0.25">
      <c r="B10" s="96"/>
      <c r="C10" s="96"/>
      <c r="D10" s="97"/>
      <c r="E10" s="97"/>
    </row>
    <row r="11" spans="2:6" x14ac:dyDescent="0.25">
      <c r="B11" s="96"/>
      <c r="C11" s="96"/>
      <c r="D11" s="97"/>
      <c r="E11" s="97"/>
    </row>
    <row r="12" spans="2:6" x14ac:dyDescent="0.25">
      <c r="B12" s="96" t="s">
        <v>321</v>
      </c>
      <c r="C12" s="96"/>
      <c r="D12" s="97" t="s">
        <v>320</v>
      </c>
      <c r="E12" s="97" t="str">
        <f>+D12</f>
        <v>Länsprislistan</v>
      </c>
    </row>
    <row r="13" spans="2:6" x14ac:dyDescent="0.25">
      <c r="B13" s="96"/>
      <c r="C13" s="96"/>
      <c r="D13" s="97"/>
      <c r="E13" s="97"/>
    </row>
    <row r="14" spans="2:6" x14ac:dyDescent="0.25">
      <c r="B14" s="95" t="s">
        <v>322</v>
      </c>
      <c r="C14" s="95"/>
      <c r="D14" s="99"/>
      <c r="E14" s="100"/>
    </row>
    <row r="15" spans="2:6" x14ac:dyDescent="0.25">
      <c r="B15" s="96" t="s">
        <v>323</v>
      </c>
      <c r="C15" s="96"/>
      <c r="D15" s="100" t="s">
        <v>324</v>
      </c>
      <c r="E15" s="100" t="s">
        <v>324</v>
      </c>
    </row>
    <row r="16" spans="2:6" x14ac:dyDescent="0.25">
      <c r="B16" s="101"/>
      <c r="C16" s="101"/>
      <c r="D16" s="102"/>
      <c r="E16" s="102"/>
    </row>
    <row r="17" spans="2:5" x14ac:dyDescent="0.25">
      <c r="B17" s="101" t="s">
        <v>297</v>
      </c>
      <c r="C17" s="101"/>
      <c r="D17" s="102"/>
      <c r="E17" s="102"/>
    </row>
    <row r="18" spans="2:5" x14ac:dyDescent="0.25">
      <c r="B18" s="101" t="s">
        <v>325</v>
      </c>
      <c r="C18" s="101"/>
      <c r="D18" s="102"/>
      <c r="E18" s="102"/>
    </row>
    <row r="19" spans="2:5" x14ac:dyDescent="0.25">
      <c r="B19" s="101"/>
      <c r="C19" s="101"/>
      <c r="D19" s="102"/>
      <c r="E19" s="102"/>
    </row>
    <row r="20" spans="2:5" x14ac:dyDescent="0.25">
      <c r="B20" s="101"/>
      <c r="C20" s="101"/>
      <c r="D20" s="102"/>
      <c r="E20" s="102"/>
    </row>
    <row r="21" spans="2:5" x14ac:dyDescent="0.25">
      <c r="B21" s="101"/>
      <c r="C21" s="101"/>
      <c r="D21" s="102"/>
      <c r="E21" s="102"/>
    </row>
    <row r="22" spans="2:5" x14ac:dyDescent="0.25">
      <c r="B22" s="103"/>
      <c r="C22" s="103"/>
      <c r="D22" s="102"/>
      <c r="E22" s="102"/>
    </row>
  </sheetData>
  <mergeCells count="3">
    <mergeCell ref="B3:C3"/>
    <mergeCell ref="D3:E3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H7" sqref="H7"/>
    </sheetView>
  </sheetViews>
  <sheetFormatPr defaultRowHeight="15" x14ac:dyDescent="0.25"/>
  <cols>
    <col min="1" max="1" width="71.140625" customWidth="1"/>
    <col min="2" max="2" width="2.5703125" customWidth="1"/>
    <col min="3" max="3" width="12.85546875" hidden="1" customWidth="1"/>
    <col min="4" max="4" width="3.85546875" customWidth="1"/>
    <col min="5" max="5" width="15.42578125" bestFit="1" customWidth="1"/>
    <col min="6" max="6" width="2" customWidth="1"/>
    <col min="7" max="7" width="13.42578125" bestFit="1" customWidth="1"/>
    <col min="8" max="8" width="2.42578125" customWidth="1"/>
  </cols>
  <sheetData>
    <row r="1" spans="1:7" ht="18.75" x14ac:dyDescent="0.3">
      <c r="A1" s="197" t="s">
        <v>331</v>
      </c>
      <c r="B1" s="198"/>
      <c r="C1" s="198"/>
      <c r="D1" s="198"/>
      <c r="E1" s="199"/>
      <c r="F1" s="200"/>
      <c r="G1" s="201"/>
    </row>
    <row r="2" spans="1:7" ht="18" x14ac:dyDescent="0.25">
      <c r="A2" s="198"/>
      <c r="B2" s="198"/>
      <c r="C2" s="198"/>
      <c r="D2" s="198"/>
      <c r="E2" s="199"/>
      <c r="F2" s="200"/>
      <c r="G2" s="199"/>
    </row>
    <row r="3" spans="1:7" ht="15.75" x14ac:dyDescent="0.25">
      <c r="A3" s="202"/>
      <c r="B3" s="202"/>
      <c r="C3" s="203" t="s">
        <v>332</v>
      </c>
      <c r="D3" s="204"/>
      <c r="E3" s="205" t="s">
        <v>333</v>
      </c>
      <c r="F3" s="204"/>
      <c r="G3" s="205" t="s">
        <v>333</v>
      </c>
    </row>
    <row r="4" spans="1:7" ht="15.75" x14ac:dyDescent="0.25">
      <c r="A4" s="202"/>
      <c r="B4" s="202"/>
      <c r="C4" s="203" t="s">
        <v>334</v>
      </c>
      <c r="D4" s="202"/>
      <c r="E4" s="206" t="s">
        <v>334</v>
      </c>
      <c r="F4" s="202"/>
      <c r="G4" s="206" t="s">
        <v>335</v>
      </c>
    </row>
    <row r="5" spans="1:7" ht="15.75" x14ac:dyDescent="0.25">
      <c r="A5" s="204" t="s">
        <v>336</v>
      </c>
      <c r="B5" s="204"/>
      <c r="C5" s="207"/>
      <c r="D5" s="208"/>
      <c r="E5" s="205"/>
      <c r="F5" s="208"/>
      <c r="G5" s="205"/>
    </row>
    <row r="6" spans="1:7" ht="15.75" x14ac:dyDescent="0.25">
      <c r="A6" s="202"/>
      <c r="B6" s="202"/>
      <c r="C6" s="209"/>
      <c r="D6" s="210"/>
      <c r="E6" s="211"/>
      <c r="F6" s="212"/>
      <c r="G6" s="211"/>
    </row>
    <row r="7" spans="1:7" ht="15.75" x14ac:dyDescent="0.25">
      <c r="A7" s="202" t="s">
        <v>337</v>
      </c>
      <c r="B7" s="208"/>
      <c r="C7" s="213">
        <v>15463.356445156802</v>
      </c>
      <c r="D7" s="214"/>
      <c r="E7" s="215">
        <f>C7*1.021</f>
        <v>15788.086930505093</v>
      </c>
      <c r="F7" s="216"/>
      <c r="G7" s="215">
        <f>E7*12</f>
        <v>189457.04316606111</v>
      </c>
    </row>
    <row r="8" spans="1:7" ht="15.75" x14ac:dyDescent="0.25">
      <c r="A8" s="202" t="s">
        <v>338</v>
      </c>
      <c r="B8" s="208"/>
      <c r="C8" s="213">
        <v>15463.356445156802</v>
      </c>
      <c r="D8" s="214"/>
      <c r="E8" s="215">
        <f>C8*1.021</f>
        <v>15788.086930505093</v>
      </c>
      <c r="F8" s="216"/>
      <c r="G8" s="215">
        <f>E8*12</f>
        <v>189457.04316606111</v>
      </c>
    </row>
    <row r="9" spans="1:7" ht="15.75" x14ac:dyDescent="0.25">
      <c r="A9" s="202" t="s">
        <v>339</v>
      </c>
      <c r="B9" s="208"/>
      <c r="C9" s="213">
        <v>13337.245986190204</v>
      </c>
      <c r="D9" s="214"/>
      <c r="E9" s="215">
        <f>C9*1.021</f>
        <v>13617.328151900198</v>
      </c>
      <c r="F9" s="216"/>
      <c r="G9" s="215">
        <f>E9*12</f>
        <v>163407.93782280237</v>
      </c>
    </row>
    <row r="10" spans="1:7" ht="15.75" x14ac:dyDescent="0.25">
      <c r="A10" s="202" t="s">
        <v>340</v>
      </c>
      <c r="B10" s="208"/>
      <c r="C10" s="213">
        <v>14012.334351020487</v>
      </c>
      <c r="D10" s="214"/>
      <c r="E10" s="215">
        <f>C10*1.021</f>
        <v>14306.593372391915</v>
      </c>
      <c r="F10" s="216"/>
      <c r="G10" s="215">
        <f>E10*12</f>
        <v>171679.12046870298</v>
      </c>
    </row>
    <row r="13" spans="1:7" ht="18.75" x14ac:dyDescent="0.3">
      <c r="A13" s="197" t="s">
        <v>341</v>
      </c>
      <c r="B13" s="198"/>
      <c r="C13" s="198"/>
      <c r="D13" s="198"/>
      <c r="E13" s="199"/>
      <c r="F13" s="200"/>
      <c r="G13" s="201"/>
    </row>
    <row r="14" spans="1:7" ht="18" x14ac:dyDescent="0.25">
      <c r="A14" s="198"/>
      <c r="B14" s="198"/>
      <c r="C14" s="198"/>
      <c r="D14" s="198"/>
      <c r="E14" s="199"/>
      <c r="F14" s="200"/>
      <c r="G14" s="199"/>
    </row>
    <row r="15" spans="1:7" ht="15.75" x14ac:dyDescent="0.25">
      <c r="A15" s="202"/>
      <c r="B15" s="202"/>
      <c r="C15" s="203" t="s">
        <v>332</v>
      </c>
      <c r="D15" s="204"/>
      <c r="E15" s="205" t="s">
        <v>333</v>
      </c>
      <c r="F15" s="204"/>
      <c r="G15" s="205" t="s">
        <v>333</v>
      </c>
    </row>
    <row r="16" spans="1:7" ht="15.75" x14ac:dyDescent="0.25">
      <c r="A16" s="202"/>
      <c r="B16" s="202"/>
      <c r="C16" s="203" t="s">
        <v>334</v>
      </c>
      <c r="D16" s="202"/>
      <c r="E16" s="206" t="s">
        <v>334</v>
      </c>
      <c r="F16" s="202"/>
      <c r="G16" s="206" t="s">
        <v>335</v>
      </c>
    </row>
    <row r="17" spans="1:7" ht="15.75" x14ac:dyDescent="0.25">
      <c r="A17" s="204" t="s">
        <v>336</v>
      </c>
      <c r="B17" s="204"/>
      <c r="C17" s="207"/>
      <c r="D17" s="208"/>
      <c r="E17" s="205"/>
      <c r="F17" s="208"/>
      <c r="G17" s="205"/>
    </row>
    <row r="18" spans="1:7" ht="15.75" x14ac:dyDescent="0.25">
      <c r="A18" s="202"/>
      <c r="B18" s="202"/>
      <c r="C18" s="209"/>
      <c r="D18" s="210"/>
      <c r="E18" s="211"/>
      <c r="F18" s="212"/>
      <c r="G18" s="211"/>
    </row>
    <row r="19" spans="1:7" ht="15.75" x14ac:dyDescent="0.25">
      <c r="A19" s="202" t="s">
        <v>132</v>
      </c>
      <c r="B19" s="208"/>
      <c r="C19" s="213">
        <v>20542.524000000001</v>
      </c>
      <c r="D19" s="214"/>
      <c r="E19" s="215">
        <v>20973.917003999999</v>
      </c>
      <c r="F19" s="216"/>
      <c r="G19" s="215">
        <v>251687.00404799997</v>
      </c>
    </row>
    <row r="20" spans="1:7" ht="15.75" x14ac:dyDescent="0.25">
      <c r="A20" s="202" t="s">
        <v>133</v>
      </c>
      <c r="B20" s="208"/>
      <c r="C20" s="213">
        <v>26495.672000000002</v>
      </c>
      <c r="D20" s="214"/>
      <c r="E20" s="215">
        <v>27052.081112</v>
      </c>
      <c r="F20" s="216"/>
      <c r="G20" s="215">
        <v>324624.973344</v>
      </c>
    </row>
    <row r="21" spans="1:7" ht="15.75" x14ac:dyDescent="0.25">
      <c r="A21" s="202" t="s">
        <v>134</v>
      </c>
      <c r="B21" s="208"/>
      <c r="C21" s="213">
        <v>36649.228000000003</v>
      </c>
      <c r="D21" s="214"/>
      <c r="E21" s="215">
        <v>37418.861788000002</v>
      </c>
      <c r="F21" s="216"/>
      <c r="G21" s="215">
        <v>449026.34145599999</v>
      </c>
    </row>
    <row r="22" spans="1:7" ht="15.75" x14ac:dyDescent="0.25">
      <c r="A22" s="202" t="s">
        <v>135</v>
      </c>
      <c r="B22" s="208"/>
      <c r="C22" s="213">
        <v>50437.792000000001</v>
      </c>
      <c r="D22" s="214"/>
      <c r="E22" s="215">
        <v>51496.985631999996</v>
      </c>
      <c r="F22" s="216"/>
      <c r="G22" s="215">
        <v>617963.82758399996</v>
      </c>
    </row>
    <row r="23" spans="1:7" ht="15.75" x14ac:dyDescent="0.25">
      <c r="A23" s="202" t="s">
        <v>342</v>
      </c>
      <c r="C23" s="7">
        <v>19175.284</v>
      </c>
      <c r="E23" s="215">
        <v>19577.964963999999</v>
      </c>
      <c r="G23" s="215">
        <v>234935.57956799999</v>
      </c>
    </row>
    <row r="24" spans="1:7" ht="15.75" x14ac:dyDescent="0.25">
      <c r="A24" s="202" t="s">
        <v>343</v>
      </c>
      <c r="C24" s="7">
        <v>21497.536</v>
      </c>
      <c r="E24" s="215">
        <v>21948.984256</v>
      </c>
      <c r="G24" s="215">
        <v>263387.81107200001</v>
      </c>
    </row>
    <row r="25" spans="1:7" ht="15.75" x14ac:dyDescent="0.25">
      <c r="A25" s="202" t="s">
        <v>344</v>
      </c>
      <c r="C25" s="7">
        <v>25248.708000000002</v>
      </c>
      <c r="E25" s="215">
        <v>25778.930867999999</v>
      </c>
      <c r="G25" s="215">
        <v>309347.17041600001</v>
      </c>
    </row>
    <row r="26" spans="1:7" ht="15.75" x14ac:dyDescent="0.25">
      <c r="A26" s="202" t="s">
        <v>345</v>
      </c>
      <c r="C26" s="7">
        <v>40425.072</v>
      </c>
      <c r="E26" s="215">
        <v>41273.998511999998</v>
      </c>
      <c r="G26" s="215">
        <v>495287.98214400001</v>
      </c>
    </row>
    <row r="27" spans="1:7" x14ac:dyDescent="0.25">
      <c r="A27" s="218"/>
    </row>
    <row r="28" spans="1:7" x14ac:dyDescent="0.25">
      <c r="A28" s="217"/>
    </row>
    <row r="29" spans="1:7" x14ac:dyDescent="0.25">
      <c r="A29" s="217"/>
    </row>
    <row r="30" spans="1:7" x14ac:dyDescent="0.25">
      <c r="A30" s="217"/>
    </row>
    <row r="31" spans="1:7" x14ac:dyDescent="0.25">
      <c r="A31" s="217"/>
    </row>
    <row r="32" spans="1:7" x14ac:dyDescent="0.25">
      <c r="A32" s="217"/>
    </row>
    <row r="33" spans="1:1" x14ac:dyDescent="0.25">
      <c r="A33" s="217"/>
    </row>
    <row r="34" spans="1:1" x14ac:dyDescent="0.25">
      <c r="A34" s="217"/>
    </row>
    <row r="35" spans="1:1" x14ac:dyDescent="0.25">
      <c r="A35" s="217"/>
    </row>
    <row r="36" spans="1:1" x14ac:dyDescent="0.25">
      <c r="A36" s="217"/>
    </row>
    <row r="37" spans="1:1" x14ac:dyDescent="0.25">
      <c r="A37" s="217"/>
    </row>
    <row r="38" spans="1:1" x14ac:dyDescent="0.25">
      <c r="A38" s="217"/>
    </row>
    <row r="39" spans="1:1" x14ac:dyDescent="0.25">
      <c r="A39" s="217"/>
    </row>
    <row r="40" spans="1:1" x14ac:dyDescent="0.25">
      <c r="A40" s="217"/>
    </row>
    <row r="41" spans="1:1" x14ac:dyDescent="0.25">
      <c r="A41" s="217"/>
    </row>
    <row r="42" spans="1:1" x14ac:dyDescent="0.25">
      <c r="A42" s="217"/>
    </row>
    <row r="43" spans="1:1" x14ac:dyDescent="0.25">
      <c r="A43" s="217"/>
    </row>
    <row r="44" spans="1:1" x14ac:dyDescent="0.25">
      <c r="A44" s="217"/>
    </row>
    <row r="45" spans="1:1" x14ac:dyDescent="0.25">
      <c r="A45" s="217"/>
    </row>
    <row r="46" spans="1:1" x14ac:dyDescent="0.25">
      <c r="A46" s="217"/>
    </row>
    <row r="47" spans="1:1" x14ac:dyDescent="0.25">
      <c r="A47" s="217"/>
    </row>
    <row r="48" spans="1:1" x14ac:dyDescent="0.25">
      <c r="A48" s="217"/>
    </row>
    <row r="49" spans="1:1" x14ac:dyDescent="0.25">
      <c r="A49" s="217"/>
    </row>
    <row r="50" spans="1:1" x14ac:dyDescent="0.25">
      <c r="A50" s="217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tabSelected="1" zoomScale="89" workbookViewId="0">
      <selection activeCell="A42" sqref="A42"/>
    </sheetView>
  </sheetViews>
  <sheetFormatPr defaultColWidth="9.28515625" defaultRowHeight="15" x14ac:dyDescent="0.25"/>
  <cols>
    <col min="1" max="1" width="46.7109375" customWidth="1"/>
    <col min="2" max="2" width="74.140625" customWidth="1"/>
    <col min="3" max="3" width="27.28515625" bestFit="1" customWidth="1"/>
    <col min="4" max="4" width="50" bestFit="1" customWidth="1"/>
    <col min="5" max="5" width="25" customWidth="1"/>
    <col min="6" max="16384" width="9.28515625" style="2"/>
  </cols>
  <sheetData>
    <row r="1" spans="1:5" x14ac:dyDescent="0.25">
      <c r="A1" s="6" t="s">
        <v>57</v>
      </c>
    </row>
    <row r="2" spans="1:5" ht="30" x14ac:dyDescent="0.2">
      <c r="A2" s="349" t="s">
        <v>58</v>
      </c>
      <c r="B2" s="349"/>
      <c r="C2" s="124" t="s">
        <v>59</v>
      </c>
      <c r="D2" s="125" t="s">
        <v>60</v>
      </c>
      <c r="E2" s="125" t="s">
        <v>61</v>
      </c>
    </row>
    <row r="3" spans="1:5" ht="15.75" x14ac:dyDescent="0.25">
      <c r="A3" s="126" t="s">
        <v>62</v>
      </c>
      <c r="B3" s="127" t="s">
        <v>63</v>
      </c>
      <c r="C3" s="128"/>
      <c r="D3" s="128"/>
      <c r="E3" s="128"/>
    </row>
    <row r="4" spans="1:5" x14ac:dyDescent="0.25">
      <c r="A4" t="s">
        <v>17</v>
      </c>
      <c r="B4" t="s">
        <v>64</v>
      </c>
      <c r="C4" s="7">
        <v>133709</v>
      </c>
      <c r="D4" s="7">
        <v>141732</v>
      </c>
      <c r="E4" s="7">
        <v>127103</v>
      </c>
    </row>
    <row r="5" spans="1:5" x14ac:dyDescent="0.25">
      <c r="A5" t="s">
        <v>65</v>
      </c>
      <c r="B5" t="s">
        <v>66</v>
      </c>
      <c r="C5" s="7">
        <v>133709</v>
      </c>
      <c r="D5" s="7">
        <v>141732</v>
      </c>
      <c r="E5" s="7">
        <v>127103</v>
      </c>
    </row>
    <row r="6" spans="1:5" x14ac:dyDescent="0.25">
      <c r="A6" t="s">
        <v>21</v>
      </c>
      <c r="B6" t="s">
        <v>67</v>
      </c>
      <c r="C6" s="7">
        <v>144611</v>
      </c>
      <c r="D6" s="7">
        <v>153288</v>
      </c>
      <c r="E6" s="7">
        <v>138005</v>
      </c>
    </row>
    <row r="7" spans="1:5" x14ac:dyDescent="0.25">
      <c r="A7" t="s">
        <v>19</v>
      </c>
      <c r="B7" t="s">
        <v>68</v>
      </c>
      <c r="C7" s="7">
        <v>140802</v>
      </c>
      <c r="D7" s="7">
        <v>149250</v>
      </c>
      <c r="E7" s="7">
        <v>134196</v>
      </c>
    </row>
    <row r="8" spans="1:5" x14ac:dyDescent="0.25">
      <c r="B8" t="s">
        <v>69</v>
      </c>
      <c r="C8" s="7">
        <v>18660</v>
      </c>
      <c r="D8" s="7">
        <v>19779</v>
      </c>
      <c r="E8" s="7">
        <v>18660</v>
      </c>
    </row>
    <row r="9" spans="1:5" x14ac:dyDescent="0.25">
      <c r="B9" t="s">
        <v>70</v>
      </c>
      <c r="C9" s="7">
        <v>17815</v>
      </c>
      <c r="D9" s="7">
        <v>18884</v>
      </c>
      <c r="E9" s="7">
        <v>17815</v>
      </c>
    </row>
    <row r="10" spans="1:5" x14ac:dyDescent="0.25">
      <c r="A10" t="s">
        <v>71</v>
      </c>
      <c r="B10" t="s">
        <v>72</v>
      </c>
      <c r="C10" s="7">
        <v>147340</v>
      </c>
      <c r="D10" s="7">
        <v>156181</v>
      </c>
      <c r="E10" s="7">
        <v>140734</v>
      </c>
    </row>
    <row r="11" spans="1:5" x14ac:dyDescent="0.25">
      <c r="A11" t="s">
        <v>73</v>
      </c>
      <c r="B11" t="s">
        <v>74</v>
      </c>
      <c r="C11" s="7">
        <v>103641</v>
      </c>
      <c r="D11" s="7">
        <v>109860</v>
      </c>
      <c r="E11" s="7">
        <v>97035</v>
      </c>
    </row>
    <row r="12" spans="1:5" x14ac:dyDescent="0.25">
      <c r="A12" t="s">
        <v>75</v>
      </c>
      <c r="B12" t="s">
        <v>76</v>
      </c>
      <c r="C12" s="7">
        <v>101672</v>
      </c>
      <c r="D12" s="7">
        <v>107773</v>
      </c>
      <c r="E12" s="7">
        <v>95066</v>
      </c>
    </row>
    <row r="13" spans="1:5" x14ac:dyDescent="0.25">
      <c r="A13" t="s">
        <v>77</v>
      </c>
      <c r="B13" t="s">
        <v>78</v>
      </c>
      <c r="C13" s="7">
        <v>118615</v>
      </c>
      <c r="D13" s="7">
        <v>125732</v>
      </c>
      <c r="E13" s="7">
        <v>118615</v>
      </c>
    </row>
    <row r="14" spans="1:5" x14ac:dyDescent="0.25">
      <c r="A14" t="s">
        <v>79</v>
      </c>
      <c r="B14" t="s">
        <v>80</v>
      </c>
      <c r="E14" s="7">
        <v>38000</v>
      </c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2"/>
  <sheetViews>
    <sheetView workbookViewId="0">
      <selection activeCell="J3" sqref="J3"/>
    </sheetView>
  </sheetViews>
  <sheetFormatPr defaultRowHeight="15" x14ac:dyDescent="0.25"/>
  <cols>
    <col min="1" max="1" width="82.140625" customWidth="1"/>
    <col min="2" max="2" width="13" customWidth="1"/>
    <col min="3" max="3" width="12.140625" customWidth="1"/>
    <col min="4" max="4" width="12.7109375" customWidth="1"/>
    <col min="5" max="5" width="18.42578125" customWidth="1"/>
  </cols>
  <sheetData>
    <row r="1" spans="1:4" ht="101.25" x14ac:dyDescent="0.25">
      <c r="A1" s="8" t="s">
        <v>81</v>
      </c>
    </row>
    <row r="2" spans="1:4" ht="23.25" x14ac:dyDescent="0.25">
      <c r="A2" s="9" t="s">
        <v>82</v>
      </c>
    </row>
    <row r="3" spans="1:4" ht="31.5" x14ac:dyDescent="0.25">
      <c r="A3" s="10" t="s">
        <v>83</v>
      </c>
    </row>
    <row r="6" spans="1:4" ht="16.5" thickBot="1" x14ac:dyDescent="0.3">
      <c r="A6" s="11">
        <v>2026</v>
      </c>
    </row>
    <row r="7" spans="1:4" ht="15.75" thickBot="1" x14ac:dyDescent="0.3">
      <c r="A7" s="12" t="s">
        <v>84</v>
      </c>
      <c r="B7" s="13" t="s">
        <v>85</v>
      </c>
      <c r="C7" s="14" t="s">
        <v>86</v>
      </c>
      <c r="D7" s="15" t="s">
        <v>87</v>
      </c>
    </row>
    <row r="8" spans="1:4" ht="15.75" thickBot="1" x14ac:dyDescent="0.3">
      <c r="A8" s="16" t="s">
        <v>18</v>
      </c>
      <c r="B8" s="17" t="s">
        <v>17</v>
      </c>
      <c r="C8" s="18">
        <v>185161</v>
      </c>
      <c r="D8" s="19">
        <f>C8/12</f>
        <v>15430.083333333334</v>
      </c>
    </row>
    <row r="9" spans="1:4" ht="15.75" thickBot="1" x14ac:dyDescent="0.3">
      <c r="A9" s="16" t="s">
        <v>88</v>
      </c>
      <c r="B9" s="17" t="s">
        <v>89</v>
      </c>
      <c r="C9" s="18">
        <v>314010</v>
      </c>
      <c r="D9" s="19">
        <f t="shared" ref="D9:D12" si="0">C9/12</f>
        <v>26167.5</v>
      </c>
    </row>
    <row r="10" spans="1:4" ht="15.75" thickBot="1" x14ac:dyDescent="0.3">
      <c r="A10" s="16" t="s">
        <v>90</v>
      </c>
      <c r="B10" s="17" t="s">
        <v>65</v>
      </c>
      <c r="C10" s="18">
        <v>185161</v>
      </c>
      <c r="D10" s="19">
        <f t="shared" si="0"/>
        <v>15430.083333333334</v>
      </c>
    </row>
    <row r="11" spans="1:4" ht="15.75" thickBot="1" x14ac:dyDescent="0.3">
      <c r="A11" s="16" t="s">
        <v>20</v>
      </c>
      <c r="B11" s="17" t="s">
        <v>19</v>
      </c>
      <c r="C11" s="18">
        <v>185161</v>
      </c>
      <c r="D11" s="19">
        <f t="shared" si="0"/>
        <v>15430.083333333334</v>
      </c>
    </row>
    <row r="12" spans="1:4" ht="15.75" thickBot="1" x14ac:dyDescent="0.3">
      <c r="A12" s="16" t="s">
        <v>91</v>
      </c>
      <c r="B12" s="17" t="s">
        <v>92</v>
      </c>
      <c r="C12" s="18">
        <v>197496</v>
      </c>
      <c r="D12" s="19">
        <f t="shared" si="0"/>
        <v>16458</v>
      </c>
    </row>
    <row r="15" spans="1:4" ht="46.5" x14ac:dyDescent="0.25">
      <c r="A15" s="9" t="s">
        <v>93</v>
      </c>
    </row>
    <row r="16" spans="1:4" ht="31.5" x14ac:dyDescent="0.25">
      <c r="A16" s="10" t="s">
        <v>83</v>
      </c>
    </row>
    <row r="19" spans="1:5" ht="15.75" thickBot="1" x14ac:dyDescent="0.3">
      <c r="A19" s="20">
        <v>2026</v>
      </c>
    </row>
    <row r="20" spans="1:5" ht="15.75" thickBot="1" x14ac:dyDescent="0.3">
      <c r="A20" s="21" t="s">
        <v>94</v>
      </c>
      <c r="B20" s="15" t="s">
        <v>95</v>
      </c>
      <c r="C20" s="15" t="s">
        <v>96</v>
      </c>
      <c r="D20" s="15" t="s">
        <v>97</v>
      </c>
      <c r="E20" s="15" t="s">
        <v>87</v>
      </c>
    </row>
    <row r="21" spans="1:5" ht="15.75" thickBot="1" x14ac:dyDescent="0.3">
      <c r="A21" s="16" t="s">
        <v>98</v>
      </c>
      <c r="B21" s="18">
        <v>143905</v>
      </c>
      <c r="C21" s="18">
        <v>113189</v>
      </c>
      <c r="D21" s="19">
        <v>257093</v>
      </c>
      <c r="E21" s="19">
        <f>D21/12</f>
        <v>21424.416666666668</v>
      </c>
    </row>
    <row r="22" spans="1:5" ht="15.75" thickBot="1" x14ac:dyDescent="0.3">
      <c r="A22" s="16" t="s">
        <v>99</v>
      </c>
      <c r="B22" s="18">
        <v>143905</v>
      </c>
      <c r="C22" s="18">
        <v>167917</v>
      </c>
      <c r="D22" s="19">
        <v>311821</v>
      </c>
      <c r="E22" s="19">
        <f t="shared" ref="E22:E24" si="1">D22/12</f>
        <v>25985.083333333332</v>
      </c>
    </row>
    <row r="23" spans="1:5" ht="15.75" thickBot="1" x14ac:dyDescent="0.3">
      <c r="A23" s="16" t="s">
        <v>100</v>
      </c>
      <c r="B23" s="18">
        <v>143905</v>
      </c>
      <c r="C23" s="18">
        <v>288828</v>
      </c>
      <c r="D23" s="19">
        <v>432733</v>
      </c>
      <c r="E23" s="19">
        <f t="shared" si="1"/>
        <v>36061.083333333336</v>
      </c>
    </row>
    <row r="24" spans="1:5" ht="15.75" thickBot="1" x14ac:dyDescent="0.3">
      <c r="A24" s="16" t="s">
        <v>101</v>
      </c>
      <c r="B24" s="18">
        <v>143905</v>
      </c>
      <c r="C24" s="18">
        <v>390647</v>
      </c>
      <c r="D24" s="19">
        <v>534552</v>
      </c>
      <c r="E24" s="19">
        <f t="shared" si="1"/>
        <v>44546</v>
      </c>
    </row>
    <row r="25" spans="1:5" x14ac:dyDescent="0.25">
      <c r="A25" s="20"/>
    </row>
    <row r="26" spans="1:5" ht="15.75" thickBot="1" x14ac:dyDescent="0.3">
      <c r="A26" s="20">
        <v>2026</v>
      </c>
    </row>
    <row r="27" spans="1:5" ht="15.75" thickBot="1" x14ac:dyDescent="0.3">
      <c r="A27" s="21" t="s">
        <v>102</v>
      </c>
      <c r="B27" s="15" t="s">
        <v>95</v>
      </c>
      <c r="C27" s="15" t="s">
        <v>96</v>
      </c>
      <c r="D27" s="15" t="s">
        <v>97</v>
      </c>
      <c r="E27" s="15" t="s">
        <v>87</v>
      </c>
    </row>
    <row r="28" spans="1:5" ht="15.75" thickBot="1" x14ac:dyDescent="0.3">
      <c r="A28" s="16" t="s">
        <v>98</v>
      </c>
      <c r="B28" s="18">
        <v>249776</v>
      </c>
      <c r="C28" s="18">
        <v>61599</v>
      </c>
      <c r="D28" s="19">
        <v>311375</v>
      </c>
      <c r="E28" s="19">
        <f>D28/12</f>
        <v>25947.916666666668</v>
      </c>
    </row>
    <row r="29" spans="1:5" ht="15.75" thickBot="1" x14ac:dyDescent="0.3">
      <c r="A29" s="16" t="s">
        <v>99</v>
      </c>
      <c r="B29" s="18">
        <v>249776</v>
      </c>
      <c r="C29" s="18">
        <v>88749</v>
      </c>
      <c r="D29" s="19">
        <v>338526</v>
      </c>
      <c r="E29" s="19">
        <f t="shared" ref="E29:E31" si="2">D29/12</f>
        <v>28210.5</v>
      </c>
    </row>
    <row r="30" spans="1:5" ht="15.75" thickBot="1" x14ac:dyDescent="0.3">
      <c r="A30" s="16" t="s">
        <v>100</v>
      </c>
      <c r="B30" s="18">
        <v>249776</v>
      </c>
      <c r="C30" s="18">
        <v>141937</v>
      </c>
      <c r="D30" s="19">
        <v>391713</v>
      </c>
      <c r="E30" s="19">
        <f t="shared" si="2"/>
        <v>32642.75</v>
      </c>
    </row>
    <row r="31" spans="1:5" ht="15.75" thickBot="1" x14ac:dyDescent="0.3">
      <c r="A31" s="16" t="s">
        <v>101</v>
      </c>
      <c r="B31" s="18">
        <v>249776</v>
      </c>
      <c r="C31" s="18">
        <v>280143</v>
      </c>
      <c r="D31" s="19">
        <v>529919</v>
      </c>
      <c r="E31" s="19">
        <f t="shared" si="2"/>
        <v>44159.916666666664</v>
      </c>
    </row>
    <row r="32" spans="1:5" x14ac:dyDescent="0.25">
      <c r="A32" s="22"/>
    </row>
    <row r="33" spans="1:5" ht="15.75" thickBot="1" x14ac:dyDescent="0.3">
      <c r="A33" s="20">
        <v>2026</v>
      </c>
    </row>
    <row r="34" spans="1:5" ht="15.75" thickBot="1" x14ac:dyDescent="0.3">
      <c r="A34" s="21" t="s">
        <v>103</v>
      </c>
      <c r="B34" s="15" t="s">
        <v>95</v>
      </c>
      <c r="C34" s="15" t="s">
        <v>96</v>
      </c>
      <c r="D34" s="15" t="s">
        <v>97</v>
      </c>
      <c r="E34" s="15" t="s">
        <v>87</v>
      </c>
    </row>
    <row r="35" spans="1:5" ht="15.75" thickBot="1" x14ac:dyDescent="0.3">
      <c r="A35" s="16" t="s">
        <v>98</v>
      </c>
      <c r="B35" s="18">
        <v>120915</v>
      </c>
      <c r="C35" s="18">
        <v>112948</v>
      </c>
      <c r="D35" s="19">
        <v>233863</v>
      </c>
      <c r="E35" s="19">
        <f t="shared" ref="E35:E38" si="3">D35/12</f>
        <v>19488.583333333332</v>
      </c>
    </row>
    <row r="36" spans="1:5" ht="15.75" thickBot="1" x14ac:dyDescent="0.3">
      <c r="A36" s="16" t="s">
        <v>99</v>
      </c>
      <c r="B36" s="18">
        <v>120915</v>
      </c>
      <c r="C36" s="18">
        <v>168311</v>
      </c>
      <c r="D36" s="19">
        <v>289226</v>
      </c>
      <c r="E36" s="19">
        <f t="shared" si="3"/>
        <v>24102.166666666668</v>
      </c>
    </row>
    <row r="37" spans="1:5" ht="15.75" thickBot="1" x14ac:dyDescent="0.3">
      <c r="A37" s="16" t="s">
        <v>100</v>
      </c>
      <c r="B37" s="18">
        <v>120915</v>
      </c>
      <c r="C37" s="18">
        <v>288587</v>
      </c>
      <c r="D37" s="19">
        <v>409502</v>
      </c>
      <c r="E37" s="19">
        <f t="shared" si="3"/>
        <v>34125.166666666664</v>
      </c>
    </row>
    <row r="38" spans="1:5" ht="15.75" thickBot="1" x14ac:dyDescent="0.3">
      <c r="A38" s="16" t="s">
        <v>101</v>
      </c>
      <c r="B38" s="18">
        <v>120915</v>
      </c>
      <c r="C38" s="18">
        <v>390406</v>
      </c>
      <c r="D38" s="19">
        <v>511321</v>
      </c>
      <c r="E38" s="19">
        <f t="shared" si="3"/>
        <v>42610.083333333336</v>
      </c>
    </row>
    <row r="39" spans="1:5" x14ac:dyDescent="0.25">
      <c r="A39" s="22"/>
    </row>
    <row r="40" spans="1:5" ht="15.75" thickBot="1" x14ac:dyDescent="0.3">
      <c r="A40" s="20">
        <v>2026</v>
      </c>
    </row>
    <row r="41" spans="1:5" ht="15.75" thickBot="1" x14ac:dyDescent="0.3">
      <c r="A41" s="21" t="s">
        <v>104</v>
      </c>
      <c r="B41" s="15" t="s">
        <v>95</v>
      </c>
      <c r="C41" s="15" t="s">
        <v>96</v>
      </c>
      <c r="D41" s="15" t="s">
        <v>97</v>
      </c>
      <c r="E41" s="15" t="s">
        <v>87</v>
      </c>
    </row>
    <row r="42" spans="1:5" ht="15.75" thickBot="1" x14ac:dyDescent="0.3">
      <c r="A42" s="23" t="s">
        <v>98</v>
      </c>
      <c r="B42" s="18">
        <v>153124</v>
      </c>
      <c r="C42" s="18">
        <v>112978</v>
      </c>
      <c r="D42" s="19">
        <v>266102</v>
      </c>
      <c r="E42" s="19">
        <f t="shared" ref="E42:E45" si="4">D42/12</f>
        <v>22175.166666666668</v>
      </c>
    </row>
    <row r="43" spans="1:5" ht="15.75" thickBot="1" x14ac:dyDescent="0.3">
      <c r="A43" s="23" t="s">
        <v>99</v>
      </c>
      <c r="B43" s="18">
        <v>153124</v>
      </c>
      <c r="C43" s="18">
        <v>168288</v>
      </c>
      <c r="D43" s="19">
        <v>321412</v>
      </c>
      <c r="E43" s="19">
        <f t="shared" si="4"/>
        <v>26784.333333333332</v>
      </c>
    </row>
    <row r="44" spans="1:5" ht="15.75" thickBot="1" x14ac:dyDescent="0.3">
      <c r="A44" s="23" t="s">
        <v>100</v>
      </c>
      <c r="B44" s="18">
        <v>153124</v>
      </c>
      <c r="C44" s="18">
        <v>288565</v>
      </c>
      <c r="D44" s="19">
        <v>441689</v>
      </c>
      <c r="E44" s="19">
        <f t="shared" si="4"/>
        <v>36807.416666666664</v>
      </c>
    </row>
    <row r="45" spans="1:5" ht="15.75" thickBot="1" x14ac:dyDescent="0.3">
      <c r="A45" s="23" t="s">
        <v>101</v>
      </c>
      <c r="B45" s="18">
        <v>153124</v>
      </c>
      <c r="C45" s="18">
        <v>390768</v>
      </c>
      <c r="D45" s="19">
        <v>543892</v>
      </c>
      <c r="E45" s="19">
        <f t="shared" si="4"/>
        <v>45324.333333333336</v>
      </c>
    </row>
    <row r="46" spans="1:5" x14ac:dyDescent="0.25">
      <c r="A46" s="22"/>
    </row>
    <row r="47" spans="1:5" x14ac:dyDescent="0.25">
      <c r="A47" s="20"/>
    </row>
    <row r="48" spans="1:5" x14ac:dyDescent="0.25">
      <c r="A48" s="24"/>
      <c r="B48" s="25"/>
      <c r="C48" s="25"/>
      <c r="D48" s="25"/>
      <c r="E48" s="25"/>
    </row>
    <row r="49" spans="1:5" x14ac:dyDescent="0.25">
      <c r="A49" s="26"/>
      <c r="B49" s="27"/>
      <c r="C49" s="27"/>
      <c r="D49" s="28"/>
      <c r="E49" s="28"/>
    </row>
    <row r="50" spans="1:5" x14ac:dyDescent="0.25">
      <c r="A50" s="26"/>
      <c r="B50" s="27"/>
      <c r="C50" s="27"/>
      <c r="D50" s="28"/>
      <c r="E50" s="28"/>
    </row>
    <row r="51" spans="1:5" x14ac:dyDescent="0.25">
      <c r="A51" s="26"/>
      <c r="B51" s="27"/>
      <c r="C51" s="27"/>
      <c r="D51" s="28"/>
      <c r="E51" s="28"/>
    </row>
    <row r="52" spans="1:5" x14ac:dyDescent="0.25">
      <c r="A52" s="26"/>
      <c r="B52" s="27"/>
      <c r="C52" s="27"/>
      <c r="D52" s="28"/>
      <c r="E52" s="28"/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topLeftCell="A4" workbookViewId="0"/>
  </sheetViews>
  <sheetFormatPr defaultColWidth="10.42578125" defaultRowHeight="15" x14ac:dyDescent="0.25"/>
  <cols>
    <col min="1" max="1" width="56.85546875" customWidth="1"/>
    <col min="2" max="2" width="14.28515625" customWidth="1"/>
    <col min="3" max="3" width="31.140625" customWidth="1"/>
    <col min="4" max="4" width="31" customWidth="1"/>
    <col min="5" max="5" width="23.28515625" customWidth="1"/>
    <col min="7" max="7" width="28.28515625" customWidth="1"/>
    <col min="8" max="8" width="32.5703125" customWidth="1"/>
    <col min="9" max="9" width="33.5703125" customWidth="1"/>
  </cols>
  <sheetData>
    <row r="1" spans="1:14" ht="67.5" customHeight="1" x14ac:dyDescent="0.25">
      <c r="A1" s="312"/>
    </row>
    <row r="2" spans="1:14" ht="60.75" customHeight="1" x14ac:dyDescent="0.25">
      <c r="A2" s="301" t="s">
        <v>477</v>
      </c>
      <c r="B2" s="307" t="s">
        <v>62</v>
      </c>
      <c r="C2" s="302" t="s">
        <v>478</v>
      </c>
      <c r="D2" s="302" t="s">
        <v>479</v>
      </c>
      <c r="E2" s="302" t="s">
        <v>480</v>
      </c>
      <c r="F2" s="303" t="s">
        <v>481</v>
      </c>
      <c r="G2" s="304" t="s">
        <v>482</v>
      </c>
      <c r="H2" s="304" t="s">
        <v>483</v>
      </c>
      <c r="I2" s="304" t="s">
        <v>484</v>
      </c>
      <c r="J2" s="323"/>
      <c r="K2" s="323"/>
      <c r="L2" s="323"/>
      <c r="M2" s="323"/>
      <c r="N2" s="305"/>
    </row>
    <row r="3" spans="1:14" x14ac:dyDescent="0.25">
      <c r="A3" s="316"/>
      <c r="B3" s="316"/>
      <c r="C3" s="339"/>
      <c r="D3" s="339"/>
      <c r="E3" s="339"/>
      <c r="F3" s="339"/>
      <c r="G3" s="340"/>
      <c r="H3" s="340"/>
      <c r="I3" s="317"/>
    </row>
    <row r="4" spans="1:14" ht="39" x14ac:dyDescent="0.25">
      <c r="A4" s="327" t="s">
        <v>486</v>
      </c>
      <c r="B4" s="325"/>
      <c r="C4" s="302" t="s">
        <v>487</v>
      </c>
      <c r="D4" s="302" t="s">
        <v>488</v>
      </c>
      <c r="E4" s="302" t="s">
        <v>480</v>
      </c>
      <c r="F4" s="303" t="s">
        <v>481</v>
      </c>
      <c r="G4" s="304" t="s">
        <v>489</v>
      </c>
      <c r="H4" s="326"/>
      <c r="I4" s="328"/>
      <c r="J4" s="308"/>
    </row>
    <row r="5" spans="1:14" x14ac:dyDescent="0.25">
      <c r="A5" s="325" t="s">
        <v>490</v>
      </c>
      <c r="B5" s="325" t="s">
        <v>17</v>
      </c>
      <c r="C5" s="306"/>
      <c r="D5" s="306"/>
      <c r="E5" s="306">
        <v>12300.833333333334</v>
      </c>
      <c r="F5" s="306">
        <v>73805</v>
      </c>
      <c r="G5" s="326">
        <v>147610</v>
      </c>
      <c r="H5" s="326"/>
      <c r="I5" s="328" t="s">
        <v>491</v>
      </c>
      <c r="J5" s="308"/>
    </row>
    <row r="6" spans="1:14" x14ac:dyDescent="0.25">
      <c r="A6" s="325" t="s">
        <v>492</v>
      </c>
      <c r="B6" s="325" t="s">
        <v>65</v>
      </c>
      <c r="C6" s="306"/>
      <c r="D6" s="306"/>
      <c r="E6" s="306">
        <v>12300.833333333334</v>
      </c>
      <c r="F6" s="306">
        <v>73805</v>
      </c>
      <c r="G6" s="326">
        <v>147610</v>
      </c>
      <c r="H6" s="326"/>
      <c r="I6" s="328" t="s">
        <v>491</v>
      </c>
      <c r="J6" s="308"/>
    </row>
    <row r="7" spans="1:14" x14ac:dyDescent="0.25">
      <c r="A7" s="325" t="s">
        <v>493</v>
      </c>
      <c r="B7" s="325" t="s">
        <v>19</v>
      </c>
      <c r="C7" s="306"/>
      <c r="D7" s="306"/>
      <c r="E7" s="306">
        <v>12300.833333333334</v>
      </c>
      <c r="F7" s="306">
        <v>73805</v>
      </c>
      <c r="G7" s="326">
        <v>147610</v>
      </c>
      <c r="H7" s="326"/>
      <c r="I7" s="328" t="s">
        <v>491</v>
      </c>
      <c r="J7" s="308"/>
    </row>
    <row r="8" spans="1:14" x14ac:dyDescent="0.25">
      <c r="A8" s="352" t="s">
        <v>494</v>
      </c>
      <c r="B8" s="353"/>
      <c r="C8" s="353"/>
      <c r="D8" s="353"/>
      <c r="E8" s="353"/>
      <c r="F8" s="353"/>
      <c r="G8" s="353"/>
      <c r="H8" s="353"/>
      <c r="I8" s="354"/>
      <c r="J8" s="308"/>
    </row>
    <row r="9" spans="1:14" x14ac:dyDescent="0.25">
      <c r="A9" s="308"/>
      <c r="B9" s="308"/>
      <c r="C9" s="309"/>
      <c r="D9" s="309"/>
      <c r="E9" s="309"/>
      <c r="F9" s="309"/>
      <c r="G9" s="310"/>
      <c r="H9" s="310"/>
      <c r="I9" s="311"/>
      <c r="J9" s="308"/>
    </row>
    <row r="10" spans="1:14" ht="39" x14ac:dyDescent="0.25">
      <c r="A10" s="355" t="s">
        <v>495</v>
      </c>
      <c r="B10" s="355"/>
      <c r="C10" s="302" t="s">
        <v>487</v>
      </c>
      <c r="D10" s="302" t="s">
        <v>488</v>
      </c>
      <c r="E10" s="302" t="s">
        <v>480</v>
      </c>
      <c r="F10" s="303" t="s">
        <v>481</v>
      </c>
      <c r="G10" s="304" t="s">
        <v>496</v>
      </c>
      <c r="H10" s="304" t="s">
        <v>497</v>
      </c>
      <c r="I10" s="304" t="s">
        <v>484</v>
      </c>
      <c r="J10" s="308"/>
    </row>
    <row r="11" spans="1:14" x14ac:dyDescent="0.25">
      <c r="A11" s="325" t="s">
        <v>498</v>
      </c>
      <c r="B11" s="325" t="s">
        <v>499</v>
      </c>
      <c r="C11" s="306">
        <v>23994.601666666669</v>
      </c>
      <c r="D11" s="306">
        <v>143967.61000000002</v>
      </c>
      <c r="E11" s="306">
        <v>22636.416666666668</v>
      </c>
      <c r="F11" s="306">
        <v>135818.5</v>
      </c>
      <c r="G11" s="326">
        <v>271637</v>
      </c>
      <c r="H11" s="326">
        <v>287935.22000000003</v>
      </c>
      <c r="I11" s="328" t="s">
        <v>500</v>
      </c>
      <c r="J11" s="308"/>
    </row>
    <row r="12" spans="1:14" x14ac:dyDescent="0.25">
      <c r="A12" s="325" t="s">
        <v>501</v>
      </c>
      <c r="B12" s="325" t="s">
        <v>502</v>
      </c>
      <c r="C12" s="306">
        <v>23154.551666666666</v>
      </c>
      <c r="D12" s="306">
        <v>138927.31</v>
      </c>
      <c r="E12" s="306">
        <v>21843.916666666668</v>
      </c>
      <c r="F12" s="306">
        <v>131063.5</v>
      </c>
      <c r="G12" s="326">
        <v>262127</v>
      </c>
      <c r="H12" s="326">
        <v>277854.62</v>
      </c>
      <c r="I12" s="328" t="s">
        <v>503</v>
      </c>
      <c r="J12" s="308"/>
    </row>
    <row r="13" spans="1:14" x14ac:dyDescent="0.25">
      <c r="A13" s="325" t="s">
        <v>504</v>
      </c>
      <c r="B13" s="325" t="s">
        <v>505</v>
      </c>
      <c r="C13" s="306"/>
      <c r="D13" s="306"/>
      <c r="E13" s="306">
        <v>26761.75</v>
      </c>
      <c r="F13" s="306">
        <v>160570.5</v>
      </c>
      <c r="G13" s="326">
        <v>321141</v>
      </c>
      <c r="H13" s="326"/>
      <c r="I13" s="328" t="s">
        <v>506</v>
      </c>
      <c r="J13" s="308"/>
    </row>
    <row r="14" spans="1:14" x14ac:dyDescent="0.25">
      <c r="A14" s="325" t="s">
        <v>507</v>
      </c>
      <c r="B14" s="325" t="s">
        <v>508</v>
      </c>
      <c r="C14" s="306">
        <v>24076.398333333334</v>
      </c>
      <c r="D14" s="306">
        <v>144458.39000000001</v>
      </c>
      <c r="E14" s="306">
        <v>22713.583333333332</v>
      </c>
      <c r="F14" s="306">
        <v>136281.5</v>
      </c>
      <c r="G14" s="326">
        <v>272563</v>
      </c>
      <c r="H14" s="326">
        <v>288916.78000000003</v>
      </c>
      <c r="I14" s="328" t="s">
        <v>509</v>
      </c>
      <c r="J14" s="308"/>
    </row>
    <row r="15" spans="1:14" x14ac:dyDescent="0.25">
      <c r="A15" s="325" t="s">
        <v>510</v>
      </c>
      <c r="B15" s="325" t="s">
        <v>511</v>
      </c>
      <c r="C15" s="306">
        <v>23299.86</v>
      </c>
      <c r="D15" s="306">
        <v>139799.16</v>
      </c>
      <c r="E15" s="306">
        <v>21981</v>
      </c>
      <c r="F15" s="306">
        <v>131886</v>
      </c>
      <c r="G15" s="326">
        <v>263772</v>
      </c>
      <c r="H15" s="326">
        <v>279598.32</v>
      </c>
      <c r="I15" s="328" t="s">
        <v>509</v>
      </c>
      <c r="J15" s="308"/>
    </row>
    <row r="16" spans="1:14" x14ac:dyDescent="0.25">
      <c r="A16" s="361" t="s">
        <v>512</v>
      </c>
      <c r="B16" s="361"/>
      <c r="C16" s="361"/>
      <c r="D16" s="361"/>
      <c r="E16" s="361"/>
      <c r="F16" s="361"/>
      <c r="G16" s="361"/>
      <c r="H16" s="361"/>
      <c r="I16" s="361"/>
      <c r="J16" s="308"/>
    </row>
    <row r="17" spans="1:10" x14ac:dyDescent="0.25">
      <c r="A17" s="360" t="s">
        <v>513</v>
      </c>
      <c r="B17" s="360"/>
      <c r="C17" s="360"/>
      <c r="D17" s="360"/>
      <c r="E17" s="360"/>
      <c r="F17" s="360"/>
      <c r="G17" s="360"/>
      <c r="H17" s="360"/>
      <c r="I17" s="360"/>
      <c r="J17" s="308"/>
    </row>
    <row r="18" spans="1:10" ht="39" x14ac:dyDescent="0.25">
      <c r="A18" s="329" t="s">
        <v>126</v>
      </c>
      <c r="B18" s="330"/>
      <c r="C18" s="302" t="s">
        <v>487</v>
      </c>
      <c r="D18" s="302" t="s">
        <v>488</v>
      </c>
      <c r="E18" s="302" t="s">
        <v>480</v>
      </c>
      <c r="F18" s="303" t="s">
        <v>481</v>
      </c>
      <c r="G18" s="304" t="s">
        <v>496</v>
      </c>
      <c r="H18" s="304" t="s">
        <v>514</v>
      </c>
      <c r="I18" s="304" t="s">
        <v>484</v>
      </c>
      <c r="J18" s="308"/>
    </row>
    <row r="19" spans="1:10" x14ac:dyDescent="0.25">
      <c r="A19" s="356" t="s">
        <v>515</v>
      </c>
      <c r="B19" s="356"/>
      <c r="C19" s="306">
        <v>36367.601833333334</v>
      </c>
      <c r="D19" s="306">
        <v>218205.611</v>
      </c>
      <c r="E19" s="306">
        <v>34309.058333333334</v>
      </c>
      <c r="F19" s="306">
        <v>205854.35</v>
      </c>
      <c r="G19" s="326">
        <v>411708.7</v>
      </c>
      <c r="H19" s="326">
        <v>436411.22200000001</v>
      </c>
      <c r="I19" s="328" t="s">
        <v>516</v>
      </c>
      <c r="J19" s="308"/>
    </row>
    <row r="20" spans="1:10" x14ac:dyDescent="0.25">
      <c r="A20" s="356" t="s">
        <v>517</v>
      </c>
      <c r="B20" s="356"/>
      <c r="C20" s="306">
        <v>49075.299473333325</v>
      </c>
      <c r="D20" s="306">
        <v>294451.79683999997</v>
      </c>
      <c r="E20" s="306">
        <v>46297.452333333327</v>
      </c>
      <c r="F20" s="306">
        <v>277784.71399999998</v>
      </c>
      <c r="G20" s="326">
        <v>555569.42799999996</v>
      </c>
      <c r="H20" s="326">
        <v>588903.59367999993</v>
      </c>
      <c r="I20" s="328" t="s">
        <v>516</v>
      </c>
      <c r="J20" s="308"/>
    </row>
    <row r="21" spans="1:10" x14ac:dyDescent="0.25">
      <c r="A21" s="356" t="s">
        <v>518</v>
      </c>
      <c r="B21" s="356"/>
      <c r="C21" s="306"/>
      <c r="D21" s="306"/>
      <c r="E21" s="306"/>
      <c r="F21" s="306"/>
      <c r="G21" s="306" t="s">
        <v>519</v>
      </c>
      <c r="H21" s="306"/>
      <c r="I21" s="328" t="s">
        <v>516</v>
      </c>
      <c r="J21" s="308"/>
    </row>
    <row r="22" spans="1:10" x14ac:dyDescent="0.25">
      <c r="A22" s="356" t="s">
        <v>520</v>
      </c>
      <c r="B22" s="356"/>
      <c r="C22" s="306"/>
      <c r="D22" s="306"/>
      <c r="E22" s="306"/>
      <c r="F22" s="306"/>
      <c r="G22" s="306" t="s">
        <v>519</v>
      </c>
      <c r="H22" s="306"/>
      <c r="I22" s="328" t="s">
        <v>516</v>
      </c>
      <c r="J22" s="308"/>
    </row>
    <row r="23" spans="1:10" x14ac:dyDescent="0.25">
      <c r="A23" s="331"/>
      <c r="B23" s="332"/>
      <c r="C23" s="345"/>
      <c r="D23" s="345"/>
      <c r="E23" s="345"/>
      <c r="F23" s="345"/>
      <c r="G23" s="333"/>
      <c r="H23" s="333"/>
      <c r="I23" s="334"/>
      <c r="J23" s="308"/>
    </row>
    <row r="24" spans="1:10" x14ac:dyDescent="0.25">
      <c r="A24" s="331" t="s">
        <v>521</v>
      </c>
      <c r="B24" s="332"/>
      <c r="C24" s="306"/>
      <c r="D24" s="306"/>
      <c r="E24" s="306">
        <v>39399.06016666667</v>
      </c>
      <c r="F24" s="306">
        <v>236394.361</v>
      </c>
      <c r="G24" s="326">
        <v>472788.72200000001</v>
      </c>
      <c r="H24" s="326"/>
      <c r="I24" s="328" t="s">
        <v>516</v>
      </c>
      <c r="J24" s="308"/>
    </row>
    <row r="25" spans="1:10" x14ac:dyDescent="0.25">
      <c r="A25" s="331" t="s">
        <v>522</v>
      </c>
      <c r="B25" s="332"/>
      <c r="C25" s="306"/>
      <c r="D25" s="306"/>
      <c r="E25" s="306">
        <v>51387.452333333327</v>
      </c>
      <c r="F25" s="306">
        <v>308324.71399999998</v>
      </c>
      <c r="G25" s="326">
        <v>616649.42799999996</v>
      </c>
      <c r="H25" s="326"/>
      <c r="I25" s="328" t="s">
        <v>516</v>
      </c>
      <c r="J25" s="308"/>
    </row>
    <row r="26" spans="1:10" x14ac:dyDescent="0.25">
      <c r="A26" s="331" t="s">
        <v>523</v>
      </c>
      <c r="B26" s="332"/>
      <c r="C26" s="306"/>
      <c r="D26" s="306"/>
      <c r="E26" s="306">
        <v>82935.951000000001</v>
      </c>
      <c r="F26" s="306">
        <v>497615.70600000001</v>
      </c>
      <c r="G26" s="326">
        <v>995231.41200000001</v>
      </c>
      <c r="H26" s="326"/>
      <c r="I26" s="328" t="s">
        <v>516</v>
      </c>
      <c r="J26" s="308"/>
    </row>
    <row r="27" spans="1:10" x14ac:dyDescent="0.25">
      <c r="A27" s="331" t="s">
        <v>524</v>
      </c>
      <c r="B27" s="332"/>
      <c r="C27" s="306"/>
      <c r="D27" s="306"/>
      <c r="E27" s="306">
        <v>114484.36483333334</v>
      </c>
      <c r="F27" s="306">
        <v>686906.18900000001</v>
      </c>
      <c r="G27" s="326">
        <v>1373812.378</v>
      </c>
      <c r="H27" s="326"/>
      <c r="I27" s="328" t="s">
        <v>516</v>
      </c>
      <c r="J27" s="308"/>
    </row>
    <row r="28" spans="1:10" x14ac:dyDescent="0.25">
      <c r="A28" s="335"/>
      <c r="B28" s="315"/>
      <c r="C28" s="345"/>
      <c r="D28" s="345"/>
      <c r="E28" s="345"/>
      <c r="F28" s="345"/>
      <c r="G28" s="333"/>
      <c r="H28" s="333"/>
      <c r="I28" s="334"/>
      <c r="J28" s="308"/>
    </row>
    <row r="29" spans="1:10" x14ac:dyDescent="0.25">
      <c r="A29" s="356" t="s">
        <v>525</v>
      </c>
      <c r="B29" s="356"/>
      <c r="C29" s="306"/>
      <c r="D29" s="306"/>
      <c r="E29" s="306">
        <v>28094.255000000001</v>
      </c>
      <c r="F29" s="306">
        <v>168565.53</v>
      </c>
      <c r="G29" s="326">
        <v>337131.06</v>
      </c>
      <c r="H29" s="326"/>
      <c r="I29" s="328" t="s">
        <v>516</v>
      </c>
      <c r="J29" s="308"/>
    </row>
    <row r="30" spans="1:10" x14ac:dyDescent="0.25">
      <c r="A30" s="352" t="s">
        <v>526</v>
      </c>
      <c r="B30" s="353"/>
      <c r="C30" s="353"/>
      <c r="D30" s="353"/>
      <c r="E30" s="353"/>
      <c r="F30" s="353"/>
      <c r="G30" s="353"/>
      <c r="H30" s="353"/>
      <c r="I30" s="354"/>
      <c r="J30" s="308"/>
    </row>
    <row r="31" spans="1:10" x14ac:dyDescent="0.25">
      <c r="A31" s="313"/>
      <c r="B31" s="313"/>
      <c r="C31" s="309"/>
      <c r="D31" s="309"/>
      <c r="E31" s="309"/>
      <c r="F31" s="309"/>
      <c r="G31" s="310"/>
      <c r="H31" s="310"/>
      <c r="I31" s="311"/>
      <c r="J31" s="308"/>
    </row>
    <row r="32" spans="1:10" x14ac:dyDescent="0.25">
      <c r="A32" s="318" t="s">
        <v>527</v>
      </c>
      <c r="B32" s="319"/>
      <c r="C32" s="320"/>
      <c r="D32" s="320"/>
      <c r="E32" s="320"/>
      <c r="F32" s="320"/>
      <c r="G32" s="319"/>
      <c r="H32" s="321"/>
      <c r="I32" s="322"/>
      <c r="J32" s="308"/>
    </row>
    <row r="33" spans="1:13" x14ac:dyDescent="0.25">
      <c r="A33" s="335" t="s">
        <v>528</v>
      </c>
      <c r="B33" s="315"/>
      <c r="C33" s="345">
        <v>862.39833333333343</v>
      </c>
      <c r="D33" s="345">
        <v>5174.3900000000003</v>
      </c>
      <c r="E33" s="345">
        <v>813.58333333333337</v>
      </c>
      <c r="F33" s="345">
        <v>4881.5</v>
      </c>
      <c r="G33" s="333">
        <v>9763</v>
      </c>
      <c r="H33" s="333">
        <v>10348.780000000001</v>
      </c>
      <c r="I33" s="334" t="s">
        <v>485</v>
      </c>
      <c r="J33" s="308"/>
      <c r="K33" s="324"/>
      <c r="L33" s="324"/>
      <c r="M33" s="324"/>
    </row>
    <row r="34" spans="1:13" x14ac:dyDescent="0.25">
      <c r="A34" s="357" t="s">
        <v>529</v>
      </c>
      <c r="B34" s="358"/>
      <c r="C34" s="345">
        <v>1743.2583333333334</v>
      </c>
      <c r="D34" s="345">
        <v>10459.550000000001</v>
      </c>
      <c r="E34" s="345">
        <v>1644.5833333333333</v>
      </c>
      <c r="F34" s="345">
        <v>9867.5</v>
      </c>
      <c r="G34" s="336">
        <v>19735</v>
      </c>
      <c r="H34" s="336">
        <v>20919.100000000002</v>
      </c>
      <c r="I34" s="337" t="s">
        <v>485</v>
      </c>
      <c r="J34" s="308"/>
    </row>
    <row r="35" spans="1:13" x14ac:dyDescent="0.25">
      <c r="A35" s="359" t="s">
        <v>530</v>
      </c>
      <c r="B35" s="359"/>
      <c r="C35" s="345">
        <v>2091.9983333333334</v>
      </c>
      <c r="D35" s="345">
        <v>12551.99</v>
      </c>
      <c r="E35" s="345">
        <v>1973.5833333333333</v>
      </c>
      <c r="F35" s="345">
        <v>11841.5</v>
      </c>
      <c r="G35" s="333">
        <v>23683</v>
      </c>
      <c r="H35" s="333">
        <v>25103.98</v>
      </c>
      <c r="I35" s="334" t="s">
        <v>485</v>
      </c>
      <c r="J35" s="308"/>
    </row>
    <row r="36" spans="1:13" x14ac:dyDescent="0.25">
      <c r="A36" s="308"/>
      <c r="B36" s="308"/>
      <c r="C36" s="341"/>
      <c r="D36" s="341"/>
      <c r="E36" s="341"/>
      <c r="F36" s="341"/>
      <c r="G36" s="342"/>
      <c r="H36" s="342"/>
      <c r="I36" s="311"/>
      <c r="J36" s="308"/>
    </row>
    <row r="37" spans="1:13" x14ac:dyDescent="0.25">
      <c r="A37" s="314" t="s">
        <v>531</v>
      </c>
      <c r="B37" s="314"/>
      <c r="C37" s="343"/>
      <c r="D37" s="343"/>
      <c r="E37" s="343"/>
      <c r="F37" s="343"/>
      <c r="G37" s="344"/>
      <c r="H37" s="342"/>
      <c r="I37" s="308"/>
      <c r="J37" s="308"/>
    </row>
    <row r="38" spans="1:13" x14ac:dyDescent="0.25">
      <c r="A38" s="357" t="s">
        <v>532</v>
      </c>
      <c r="B38" s="358"/>
      <c r="C38" s="338"/>
      <c r="D38" s="338"/>
      <c r="E38" s="338"/>
      <c r="F38" s="338"/>
      <c r="G38" s="333">
        <v>-9056.6375599999992</v>
      </c>
      <c r="H38" s="333">
        <v>-9600.0358135999995</v>
      </c>
      <c r="I38" s="334" t="s">
        <v>516</v>
      </c>
      <c r="J38" s="308"/>
    </row>
    <row r="39" spans="1:13" x14ac:dyDescent="0.25">
      <c r="A39" s="313"/>
      <c r="B39" s="313"/>
      <c r="C39" s="309"/>
      <c r="D39" s="309"/>
      <c r="E39" s="309"/>
      <c r="F39" s="309"/>
      <c r="G39" s="310"/>
      <c r="H39" s="310"/>
      <c r="I39" s="311"/>
      <c r="J39" s="308"/>
    </row>
    <row r="40" spans="1:13" x14ac:dyDescent="0.25">
      <c r="A40" s="308"/>
      <c r="B40" s="308"/>
      <c r="C40" s="309"/>
      <c r="D40" s="309"/>
      <c r="E40" s="309"/>
      <c r="F40" s="309"/>
      <c r="G40" s="308"/>
      <c r="H40" s="308"/>
      <c r="I40" s="308"/>
      <c r="J40" s="308"/>
    </row>
    <row r="41" spans="1:13" x14ac:dyDescent="0.25">
      <c r="A41" s="350" t="s">
        <v>533</v>
      </c>
      <c r="B41" s="351"/>
      <c r="C41" s="351"/>
      <c r="D41" s="351"/>
      <c r="E41" s="309"/>
      <c r="F41" s="309"/>
      <c r="G41" s="308"/>
      <c r="H41" s="308"/>
      <c r="I41" s="308"/>
      <c r="J41" s="308"/>
    </row>
    <row r="42" spans="1:13" x14ac:dyDescent="0.25">
      <c r="A42" s="308"/>
      <c r="B42" s="308"/>
      <c r="C42" s="309"/>
      <c r="D42" s="309"/>
      <c r="E42" s="309"/>
      <c r="F42" s="309"/>
      <c r="G42" s="308"/>
      <c r="H42" s="308"/>
      <c r="I42" s="308"/>
      <c r="J42" s="308"/>
    </row>
    <row r="43" spans="1:13" x14ac:dyDescent="0.25">
      <c r="A43" s="308"/>
      <c r="B43" s="308"/>
      <c r="C43" s="309"/>
      <c r="D43" s="309"/>
      <c r="E43" s="309"/>
      <c r="F43" s="309"/>
      <c r="G43" s="308"/>
      <c r="H43" s="308"/>
      <c r="I43" s="308"/>
      <c r="J43" s="308"/>
    </row>
  </sheetData>
  <mergeCells count="14">
    <mergeCell ref="A41:D41"/>
    <mergeCell ref="A8:I8"/>
    <mergeCell ref="A10:B10"/>
    <mergeCell ref="A29:B29"/>
    <mergeCell ref="A38:B38"/>
    <mergeCell ref="A19:B19"/>
    <mergeCell ref="A20:B20"/>
    <mergeCell ref="A21:B21"/>
    <mergeCell ref="A22:B22"/>
    <mergeCell ref="A34:B34"/>
    <mergeCell ref="A35:B35"/>
    <mergeCell ref="A17:I17"/>
    <mergeCell ref="A16:I16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3"/>
  <sheetViews>
    <sheetView zoomScale="148" zoomScaleNormal="148" workbookViewId="0">
      <selection activeCell="E17" sqref="E17"/>
    </sheetView>
  </sheetViews>
  <sheetFormatPr defaultRowHeight="15" x14ac:dyDescent="0.25"/>
  <cols>
    <col min="1" max="1" width="39.7109375" customWidth="1"/>
    <col min="2" max="2" width="48.7109375" customWidth="1"/>
    <col min="3" max="3" width="27.28515625" customWidth="1"/>
    <col min="5" max="5" width="35.7109375" customWidth="1"/>
    <col min="6" max="6" width="25.7109375" customWidth="1"/>
    <col min="7" max="7" width="35.85546875" customWidth="1"/>
  </cols>
  <sheetData>
    <row r="1" spans="1:4" x14ac:dyDescent="0.25">
      <c r="A1" t="s">
        <v>105</v>
      </c>
    </row>
    <row r="2" spans="1:4" x14ac:dyDescent="0.25">
      <c r="A2" s="114" t="s">
        <v>106</v>
      </c>
      <c r="B2" s="115" t="s">
        <v>107</v>
      </c>
      <c r="C2" s="114" t="s">
        <v>108</v>
      </c>
      <c r="D2" s="116"/>
    </row>
    <row r="3" spans="1:4" x14ac:dyDescent="0.25">
      <c r="A3" s="117" t="s">
        <v>109</v>
      </c>
      <c r="B3" s="118" t="s">
        <v>110</v>
      </c>
      <c r="C3" s="119">
        <v>169846</v>
      </c>
      <c r="D3" s="116"/>
    </row>
    <row r="4" spans="1:4" ht="26.25" x14ac:dyDescent="0.25">
      <c r="A4" s="117" t="s">
        <v>111</v>
      </c>
      <c r="B4" s="118" t="s">
        <v>112</v>
      </c>
      <c r="C4" s="119">
        <v>260000</v>
      </c>
      <c r="D4" s="116"/>
    </row>
    <row r="5" spans="1:4" x14ac:dyDescent="0.25">
      <c r="A5" s="120" t="s">
        <v>20</v>
      </c>
      <c r="B5" s="121" t="s">
        <v>113</v>
      </c>
      <c r="C5" s="119">
        <v>147546</v>
      </c>
      <c r="D5" s="116"/>
    </row>
    <row r="6" spans="1:4" x14ac:dyDescent="0.25">
      <c r="A6" s="117" t="s">
        <v>114</v>
      </c>
      <c r="B6" s="118" t="s">
        <v>115</v>
      </c>
      <c r="C6" s="119">
        <v>256928</v>
      </c>
      <c r="D6" s="116"/>
    </row>
    <row r="7" spans="1:4" ht="26.25" x14ac:dyDescent="0.25">
      <c r="A7" s="120" t="s">
        <v>116</v>
      </c>
      <c r="B7" s="121" t="s">
        <v>117</v>
      </c>
      <c r="C7" s="119">
        <v>202869</v>
      </c>
      <c r="D7" s="116"/>
    </row>
    <row r="8" spans="1:4" ht="26.25" x14ac:dyDescent="0.25">
      <c r="A8" s="120" t="s">
        <v>118</v>
      </c>
      <c r="B8" s="121" t="s">
        <v>119</v>
      </c>
      <c r="C8" s="119">
        <v>198463</v>
      </c>
      <c r="D8" s="116"/>
    </row>
    <row r="9" spans="1:4" ht="39" x14ac:dyDescent="0.25">
      <c r="A9" s="117" t="s">
        <v>120</v>
      </c>
      <c r="B9" s="118" t="s">
        <v>121</v>
      </c>
      <c r="C9" s="117" t="s">
        <v>122</v>
      </c>
      <c r="D9" s="116"/>
    </row>
    <row r="10" spans="1:4" ht="39" x14ac:dyDescent="0.25">
      <c r="A10" s="120" t="s">
        <v>123</v>
      </c>
      <c r="B10" s="121" t="s">
        <v>124</v>
      </c>
      <c r="C10" s="120" t="s">
        <v>122</v>
      </c>
      <c r="D10" s="116"/>
    </row>
    <row r="11" spans="1:4" x14ac:dyDescent="0.25">
      <c r="A11" s="117" t="s">
        <v>125</v>
      </c>
      <c r="B11" s="122" t="s">
        <v>126</v>
      </c>
      <c r="C11" s="117" t="s">
        <v>125</v>
      </c>
      <c r="D11" s="116"/>
    </row>
    <row r="12" spans="1:4" x14ac:dyDescent="0.25">
      <c r="A12" s="120" t="s">
        <v>127</v>
      </c>
      <c r="B12" s="121" t="s">
        <v>128</v>
      </c>
      <c r="C12" s="119">
        <v>217900</v>
      </c>
      <c r="D12" s="116"/>
    </row>
    <row r="13" spans="1:4" x14ac:dyDescent="0.25">
      <c r="A13" s="117" t="s">
        <v>129</v>
      </c>
      <c r="B13" s="121" t="s">
        <v>128</v>
      </c>
      <c r="C13" s="119">
        <v>287000</v>
      </c>
      <c r="D13" s="116"/>
    </row>
    <row r="14" spans="1:4" x14ac:dyDescent="0.25">
      <c r="A14" s="120" t="s">
        <v>130</v>
      </c>
      <c r="B14" s="121" t="s">
        <v>128</v>
      </c>
      <c r="C14" s="119">
        <v>388600</v>
      </c>
      <c r="D14" s="116"/>
    </row>
    <row r="15" spans="1:4" x14ac:dyDescent="0.25">
      <c r="A15" s="117" t="s">
        <v>131</v>
      </c>
      <c r="B15" s="121" t="s">
        <v>128</v>
      </c>
      <c r="C15" s="119">
        <v>501200</v>
      </c>
      <c r="D15" s="116"/>
    </row>
    <row r="16" spans="1:4" x14ac:dyDescent="0.25">
      <c r="A16" s="120" t="s">
        <v>132</v>
      </c>
      <c r="B16" s="121" t="s">
        <v>47</v>
      </c>
      <c r="C16" s="119">
        <v>272000</v>
      </c>
      <c r="D16" s="116"/>
    </row>
    <row r="17" spans="1:4" x14ac:dyDescent="0.25">
      <c r="A17" s="117" t="s">
        <v>133</v>
      </c>
      <c r="B17" s="121" t="s">
        <v>47</v>
      </c>
      <c r="C17" s="119">
        <v>358800</v>
      </c>
      <c r="D17" s="116"/>
    </row>
    <row r="18" spans="1:4" x14ac:dyDescent="0.25">
      <c r="A18" s="120" t="s">
        <v>134</v>
      </c>
      <c r="B18" s="121" t="s">
        <v>47</v>
      </c>
      <c r="C18" s="119">
        <v>485700</v>
      </c>
      <c r="D18" s="116"/>
    </row>
    <row r="19" spans="1:4" x14ac:dyDescent="0.25">
      <c r="A19" s="117" t="s">
        <v>135</v>
      </c>
      <c r="B19" s="121" t="s">
        <v>47</v>
      </c>
      <c r="C19" s="119">
        <v>626000</v>
      </c>
      <c r="D19" s="116"/>
    </row>
    <row r="20" spans="1:4" x14ac:dyDescent="0.25">
      <c r="A20" s="116"/>
      <c r="B20" s="123"/>
      <c r="C20" s="116"/>
      <c r="D20" s="116"/>
    </row>
    <row r="21" spans="1:4" x14ac:dyDescent="0.25">
      <c r="A21" s="116"/>
      <c r="B21" s="123"/>
      <c r="C21" s="116"/>
      <c r="D21" s="116"/>
    </row>
    <row r="22" spans="1:4" x14ac:dyDescent="0.25">
      <c r="A22" s="116"/>
      <c r="B22" s="123"/>
      <c r="C22" s="116"/>
      <c r="D22" s="116"/>
    </row>
    <row r="23" spans="1:4" ht="39" x14ac:dyDescent="0.25">
      <c r="A23" s="116"/>
      <c r="B23" s="123" t="s">
        <v>136</v>
      </c>
      <c r="C23" s="116"/>
      <c r="D23" s="11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"/>
  <sheetViews>
    <sheetView workbookViewId="0">
      <selection activeCell="G28" sqref="G28"/>
    </sheetView>
  </sheetViews>
  <sheetFormatPr defaultRowHeight="15" x14ac:dyDescent="0.25"/>
  <cols>
    <col min="1" max="1" width="39.28515625" bestFit="1" customWidth="1"/>
    <col min="2" max="3" width="14.85546875" bestFit="1" customWidth="1"/>
    <col min="4" max="4" width="10.140625" bestFit="1" customWidth="1"/>
  </cols>
  <sheetData>
    <row r="1" spans="1:4" x14ac:dyDescent="0.25">
      <c r="A1" s="155" t="s">
        <v>137</v>
      </c>
      <c r="B1" s="155" t="s">
        <v>138</v>
      </c>
      <c r="C1" s="156" t="s">
        <v>138</v>
      </c>
      <c r="D1" s="156" t="s">
        <v>139</v>
      </c>
    </row>
    <row r="2" spans="1:4" x14ac:dyDescent="0.25">
      <c r="A2" s="155"/>
      <c r="B2" s="155">
        <v>2025</v>
      </c>
      <c r="C2" s="156">
        <v>2026</v>
      </c>
      <c r="D2" s="156" t="s">
        <v>140</v>
      </c>
    </row>
    <row r="4" spans="1:4" x14ac:dyDescent="0.25">
      <c r="A4" s="6" t="s">
        <v>141</v>
      </c>
    </row>
    <row r="5" spans="1:4" x14ac:dyDescent="0.25">
      <c r="A5" t="s">
        <v>64</v>
      </c>
      <c r="B5" s="157">
        <v>148517</v>
      </c>
      <c r="C5" s="157">
        <v>151636</v>
      </c>
      <c r="D5" s="158">
        <v>2.1000000000000001E-2</v>
      </c>
    </row>
    <row r="6" spans="1:4" x14ac:dyDescent="0.25">
      <c r="A6" t="s">
        <v>68</v>
      </c>
      <c r="B6" s="157">
        <v>206191</v>
      </c>
      <c r="C6" s="157">
        <v>210521</v>
      </c>
      <c r="D6" s="158">
        <v>2.1000000000000001E-2</v>
      </c>
    </row>
    <row r="7" spans="1:4" x14ac:dyDescent="0.25">
      <c r="B7" s="157"/>
      <c r="C7" s="157"/>
      <c r="D7" s="158"/>
    </row>
    <row r="9" spans="1:4" x14ac:dyDescent="0.25">
      <c r="A9" t="s">
        <v>142</v>
      </c>
    </row>
    <row r="10" spans="1:4" x14ac:dyDescent="0.25">
      <c r="A10" t="s">
        <v>143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"/>
  <sheetViews>
    <sheetView workbookViewId="0">
      <selection activeCell="E16" sqref="E16"/>
    </sheetView>
  </sheetViews>
  <sheetFormatPr defaultRowHeight="15" x14ac:dyDescent="0.25"/>
  <cols>
    <col min="1" max="1" width="72.5703125" customWidth="1"/>
    <col min="2" max="2" width="26.7109375" customWidth="1"/>
  </cols>
  <sheetData>
    <row r="1" spans="1:4" ht="21" x14ac:dyDescent="0.35">
      <c r="A1" s="29" t="s">
        <v>144</v>
      </c>
    </row>
    <row r="2" spans="1:4" ht="15" customHeight="1" x14ac:dyDescent="0.25"/>
    <row r="3" spans="1:4" ht="15" customHeight="1" x14ac:dyDescent="0.25"/>
    <row r="4" spans="1:4" ht="15" customHeight="1" x14ac:dyDescent="0.25"/>
    <row r="5" spans="1:4" ht="15" customHeight="1" x14ac:dyDescent="0.25"/>
    <row r="6" spans="1:4" ht="39" customHeight="1" x14ac:dyDescent="0.25">
      <c r="A6" s="34" t="s">
        <v>145</v>
      </c>
      <c r="B6" s="30" t="s">
        <v>146</v>
      </c>
      <c r="D6" s="1"/>
    </row>
    <row r="7" spans="1:4" ht="19.5" customHeight="1" x14ac:dyDescent="0.4">
      <c r="A7" s="35" t="s">
        <v>147</v>
      </c>
      <c r="B7" s="31">
        <v>113276</v>
      </c>
      <c r="D7" s="1"/>
    </row>
    <row r="8" spans="1:4" ht="19.5" customHeight="1" x14ac:dyDescent="0.4">
      <c r="A8" s="32" t="s">
        <v>148</v>
      </c>
      <c r="B8" s="33">
        <v>285217</v>
      </c>
      <c r="D8" s="1"/>
    </row>
    <row r="9" spans="1:4" ht="19.5" customHeight="1" x14ac:dyDescent="0.4">
      <c r="A9" s="36" t="s">
        <v>149</v>
      </c>
      <c r="B9" s="31">
        <v>163639</v>
      </c>
      <c r="D9" s="1"/>
    </row>
    <row r="10" spans="1:4" ht="19.5" customHeight="1" x14ac:dyDescent="0.4">
      <c r="A10" s="32" t="s">
        <v>126</v>
      </c>
      <c r="B10" s="33">
        <v>352967</v>
      </c>
      <c r="D10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E27476D809994C9F8CE51AFF1D4292" ma:contentTypeVersion="21" ma:contentTypeDescription="Skapa ett nytt dokument." ma:contentTypeScope="" ma:versionID="4e6d492325416124dac34f444ff9009b">
  <xsd:schema xmlns:xsd="http://www.w3.org/2001/XMLSchema" xmlns:xs="http://www.w3.org/2001/XMLSchema" xmlns:p="http://schemas.microsoft.com/office/2006/metadata/properties" xmlns:ns2="0ac6c7cc-1e19-4b9b-93e4-5c045a0a4e04" xmlns:ns3="5f41a852-06ad-427a-acdb-cc79e20a0837" targetNamespace="http://schemas.microsoft.com/office/2006/metadata/properties" ma:root="true" ma:fieldsID="ccf6a1a311bccbc8aad541e106250a95" ns2:_="" ns3:_="">
    <xsd:import namespace="0ac6c7cc-1e19-4b9b-93e4-5c045a0a4e04"/>
    <xsd:import namespace="5f41a852-06ad-427a-acdb-cc79e20a08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Test" minOccurs="0"/>
                <xsd:element ref="ns2:Test_x003a_Created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c7cc-1e19-4b9b-93e4-5c045a0a4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A" ma:index="12" nillable="true" ma:displayName="S" ma:format="DateOnly" ma:internalName="SA">
      <xsd:simpleType>
        <xsd:restriction base="dms:DateTim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3ec6bdae-8eb7-4e6d-a751-dc60de448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" ma:index="25" nillable="true" ma:displayName="Test" ma:list="{76cfe240-63a2-4410-ae5f-b44b267e6615}" ma:internalName="Test" ma:showField="Title">
      <xsd:simpleType>
        <xsd:restriction base="dms:Lookup"/>
      </xsd:simpleType>
    </xsd:element>
    <xsd:element name="Test_x003a_Created" ma:index="26" nillable="true" ma:displayName="Test:Created" ma:list="{76cfe240-63a2-4410-ae5f-b44b267e6615}" ma:internalName="Test_x003a_Created" ma:readOnly="true" ma:showField="Created" ma:web="5f41a852-06ad-427a-acdb-cc79e20a0837">
      <xsd:simpleType>
        <xsd:restriction base="dms:Lookup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1a852-06ad-427a-acdb-cc79e20a08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b654b1-7dc6-4150-a9e5-0ca2f71cb0ae}" ma:internalName="TaxCatchAll" ma:showField="CatchAllData" ma:web="5f41a852-06ad-427a-acdb-cc79e20a08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 xmlns="0ac6c7cc-1e19-4b9b-93e4-5c045a0a4e04" xsi:nil="true"/>
    <lcf76f155ced4ddcb4097134ff3c332f xmlns="0ac6c7cc-1e19-4b9b-93e4-5c045a0a4e04">
      <Terms xmlns="http://schemas.microsoft.com/office/infopath/2007/PartnerControls"/>
    </lcf76f155ced4ddcb4097134ff3c332f>
    <TaxCatchAll xmlns="5f41a852-06ad-427a-acdb-cc79e20a0837" xsi:nil="true"/>
    <Test xmlns="0ac6c7cc-1e19-4b9b-93e4-5c045a0a4e04" xsi:nil="true"/>
  </documentManagement>
</p:properties>
</file>

<file path=customXml/itemProps1.xml><?xml version="1.0" encoding="utf-8"?>
<ds:datastoreItem xmlns:ds="http://schemas.openxmlformats.org/officeDocument/2006/customXml" ds:itemID="{5C4E4C60-E33C-4AD5-843B-5276F040E66A}"/>
</file>

<file path=customXml/itemProps2.xml><?xml version="1.0" encoding="utf-8"?>
<ds:datastoreItem xmlns:ds="http://schemas.openxmlformats.org/officeDocument/2006/customXml" ds:itemID="{CF851B8E-81E4-49C4-952B-62828FFDD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71F0BA-DE37-47B5-A401-057D1B762190}">
  <ds:schemaRefs>
    <ds:schemaRef ds:uri="http://schemas.microsoft.com/office/2006/metadata/properties"/>
    <ds:schemaRef ds:uri="http://schemas.microsoft.com/office/infopath/2007/PartnerControls"/>
    <ds:schemaRef ds:uri="0ac6c7cc-1e19-4b9b-93e4-5c045a0a4e04"/>
    <ds:schemaRef ds:uri="5f41a852-06ad-427a-acdb-cc79e20a08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26</vt:i4>
      </vt:variant>
    </vt:vector>
  </HeadingPairs>
  <TitlesOfParts>
    <vt:vector size="26" baseType="lpstr">
      <vt:lpstr>Botkyrka</vt:lpstr>
      <vt:lpstr>Danderyd</vt:lpstr>
      <vt:lpstr>Ekerö</vt:lpstr>
      <vt:lpstr>Haninge</vt:lpstr>
      <vt:lpstr>Huddinge</vt:lpstr>
      <vt:lpstr>Håbo</vt:lpstr>
      <vt:lpstr>Järfälla</vt:lpstr>
      <vt:lpstr>Lidingö</vt:lpstr>
      <vt:lpstr>Nacka</vt:lpstr>
      <vt:lpstr>Norrtälje</vt:lpstr>
      <vt:lpstr>Nynäshamn</vt:lpstr>
      <vt:lpstr>Salem</vt:lpstr>
      <vt:lpstr>Sigtuna</vt:lpstr>
      <vt:lpstr>Sollentuna</vt:lpstr>
      <vt:lpstr>Solna</vt:lpstr>
      <vt:lpstr>Stockholm </vt:lpstr>
      <vt:lpstr>Stockholm Anpassad Gymnasieskol</vt:lpstr>
      <vt:lpstr>Sundbyberg</vt:lpstr>
      <vt:lpstr>Södertälje</vt:lpstr>
      <vt:lpstr>Tyresö</vt:lpstr>
      <vt:lpstr>Täby</vt:lpstr>
      <vt:lpstr>Upplands Bro</vt:lpstr>
      <vt:lpstr>Upplands Väsby</vt:lpstr>
      <vt:lpstr>Vallentuna</vt:lpstr>
      <vt:lpstr>Värmdö</vt:lpstr>
      <vt:lpstr>Österåker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Rehnberg</dc:creator>
  <cp:keywords/>
  <dc:description/>
  <cp:lastModifiedBy>Louise Fjellström</cp:lastModifiedBy>
  <cp:revision/>
  <dcterms:created xsi:type="dcterms:W3CDTF">2013-02-04T14:12:19Z</dcterms:created>
  <dcterms:modified xsi:type="dcterms:W3CDTF">2026-05-06T08:32:49Z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0x01010094E27476D809994C9F8CE51AFF1D4292</vt:lpwstr>
  </property>
  <property fmtid="{D5CDD505-2E9C-101B-9397-08002B2CF9AE}" pid="3" name="MediaServiceImageTags">
    <vt:lpwstr/>
  </property>
</Properties>
</file>